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Winkler" sheetId="1" r:id="rId3"/>
    <sheet state="visible" name="Pot._temp" sheetId="2" r:id="rId4"/>
    <sheet state="visible" name="Sta2" sheetId="3" r:id="rId5"/>
    <sheet state="visible" name="Sta3" sheetId="4" r:id="rId6"/>
    <sheet state="visible" name="Sta4" sheetId="5" r:id="rId7"/>
    <sheet state="visible" name="Sta5" sheetId="6" r:id="rId8"/>
    <sheet state="visible" name="Sta6" sheetId="7" r:id="rId9"/>
    <sheet state="visible" name="Sta7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4">
      <text>
        <t xml:space="preserve">Calibrated volumes; measured on the lab/on land</t>
      </text>
    </comment>
    <comment authorId="0" ref="D14">
      <text>
        <t xml:space="preserve">Calibrated volumes; measured on the lab/on land</t>
      </text>
    </comment>
    <comment authorId="0" ref="E14">
      <text>
        <t xml:space="preserve">Input value;
Fill this column with the thiosulfat volum used for the tritration</t>
      </text>
    </comment>
    <comment authorId="0" ref="F14">
      <text>
        <t xml:space="preserve">Input value;
Fill this column with the station number</t>
      </text>
    </comment>
    <comment authorId="0" ref="H14">
      <text>
        <t xml:space="preserve">copy values from *.btl file/Pot_temp tab</t>
      </text>
    </comment>
    <comment authorId="0" ref="I14">
      <text>
        <t xml:space="preserve">copy values from *.btl file/Pot_temp tab</t>
      </text>
    </comment>
    <comment authorId="0" ref="J14">
      <text>
        <t xml:space="preserve">copy values from Pot_temp</t>
      </text>
    </comment>
    <comment authorId="0" ref="S25">
      <text>
        <t xml:space="preserve">Same ad G14/15</t>
      </text>
    </comment>
    <comment authorId="0" ref="T25">
      <text>
        <t xml:space="preserve">Copied from Column H, cell 16 to 28</t>
      </text>
    </comment>
    <comment authorId="0" ref="U25">
      <text>
        <t xml:space="preserve">Value copied from the CTD *.BTL file</t>
      </text>
    </comment>
    <comment authorId="0" ref="V25">
      <text>
        <t xml:space="preserve">value copied from the column L, cells 16 to 28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6">
      <text>
        <t xml:space="preserve">Bernardes Ines Dias:
Add the pressure values from the *.btl file from the CTD</t>
      </text>
    </comment>
    <comment authorId="0" ref="D16">
      <text>
        <t xml:space="preserve">Bernardes Ines Dias:
Add the salinity values from the *.btl file from the CTD</t>
      </text>
    </comment>
    <comment authorId="0" ref="E16">
      <text>
        <t xml:space="preserve">Bernardes Ines Dias:
Add the temperature values from the *.btl file from the CTD</t>
      </text>
    </comment>
    <comment authorId="0" ref="G16">
      <text>
        <t xml:space="preserve">Bernardes Ines Dias:
Copy the values to the 201X4XX_DFN_oxygen_St_xxx-xxx.xlsx</t>
      </text>
    </comment>
    <comment authorId="0" ref="G37">
      <text>
        <t xml:space="preserve">Bernardes Ines Dias:
Reference formula</t>
      </text>
    </comment>
  </commentList>
</comments>
</file>

<file path=xl/sharedStrings.xml><?xml version="1.0" encoding="utf-8"?>
<sst xmlns="http://schemas.openxmlformats.org/spreadsheetml/2006/main" count="1930" uniqueCount="441">
  <si>
    <t>* Sea-Bird SBE 9 Data File:</t>
  </si>
  <si>
    <t>* FileName = C:\Seabird\CTDData\sta0002.hex</t>
  </si>
  <si>
    <t>* Software Version Seasave V 7.21f</t>
  </si>
  <si>
    <t>temperature</t>
  </si>
  <si>
    <t>Salinity</t>
  </si>
  <si>
    <t>Pressure</t>
  </si>
  <si>
    <t>Pot.temp.</t>
  </si>
  <si>
    <t>* Temperature SN = 4537</t>
  </si>
  <si>
    <t>°C</t>
  </si>
  <si>
    <t>* Conductivity SN = 2037</t>
  </si>
  <si>
    <t>PSU</t>
  </si>
  <si>
    <t>* Number of Bytes Per Scan = 37</t>
  </si>
  <si>
    <t>dbars</t>
  </si>
  <si>
    <t>* Number of Voltage Words = 4</t>
  </si>
  <si>
    <t>* Number of Scans Averaged by the Deck Unit = 1</t>
  </si>
  <si>
    <t>* System UpLoad Time = Jan 22 2018 08:28:59</t>
  </si>
  <si>
    <t>* NMEA Latitude = 33 28.09 S</t>
  </si>
  <si>
    <t>* NMEA Longitude = 027 32.38 E</t>
  </si>
  <si>
    <t>* NMEA UTC (Time) = Jan 22 2018  08:28:58</t>
  </si>
  <si>
    <t>* Store Lat/Lon Data = Append to Every Scan</t>
  </si>
  <si>
    <t>* SBE 11plus V 5.2</t>
  </si>
  <si>
    <t>* number of scans to average = 1</t>
  </si>
  <si>
    <t>* pressure baud rate = 9600</t>
  </si>
  <si>
    <t>* NMEA baud rate = 4800</t>
  </si>
  <si>
    <t>* GPIB address = 1</t>
  </si>
  <si>
    <t>* advance primary conductivity  0.073 seconds</t>
  </si>
  <si>
    <t>* advance secondary conductivity  0.073 seconds</t>
  </si>
  <si>
    <t>* autorun on power up is disabled</t>
  </si>
  <si>
    <t>* S&gt;</t>
  </si>
  <si>
    <t>** Ship: 14 R/V "Dr. Fridtjof Nansen"</t>
  </si>
  <si>
    <t>** Station: 0002</t>
  </si>
  <si>
    <t>** Echodepth: 93</t>
  </si>
  <si>
    <t>** Log: 2036.590</t>
  </si>
  <si>
    <t>** Wind-Dir Force: 06 14</t>
  </si>
  <si>
    <t>** Air-temp (dry): 20</t>
  </si>
  <si>
    <t>** Weather Sky: 2 5</t>
  </si>
  <si>
    <t>** Sea: 4</t>
  </si>
  <si>
    <t>* System UTC = Jan 22 2018 08:28:59</t>
  </si>
  <si>
    <t># interval = seconds: 0.0416667</t>
  </si>
  <si>
    <t># start_time = Jan 22 2018 08:28:59 [System UTC, header]</t>
  </si>
  <si>
    <t># &lt;Sensors count="13" &gt;</t>
  </si>
  <si>
    <t>#   &lt;sensor Channel="1" &gt;</t>
  </si>
  <si>
    <t>#     &lt;!-- Frequency 0, Temperature --&gt;</t>
  </si>
  <si>
    <t>#     &lt;TemperatureSensor SensorID="55" &gt;</t>
  </si>
  <si>
    <t>#       &lt;SerialNumber&gt;4537&lt;/SerialNumber&gt;</t>
  </si>
  <si>
    <t>#       &lt;CalibrationDate&gt;28-Oct-16&lt;/CalibrationDate&gt;</t>
  </si>
  <si>
    <t>Kontrollverdi: pot.temp=8.4678516 ved t=10°C;S=25 og p=10000 dbars</t>
  </si>
  <si>
    <t>#       &lt;UseG_J&gt;1&lt;/UseG_J&gt;</t>
  </si>
  <si>
    <t>Bryden, H.L. (1973) New polynomials for thermal expansion, adiabatic temperature gradient and potential temperature gradient</t>
  </si>
  <si>
    <t>#       &lt;A&gt;0.00000000e+000&lt;/A&gt;</t>
  </si>
  <si>
    <t>#       &lt;B&gt;0.00000000e+000&lt;/B&gt;</t>
  </si>
  <si>
    <t>#       &lt;C&gt;0.00000000e+000&lt;/C&gt;</t>
  </si>
  <si>
    <t>#       &lt;D&gt;0.00000000e+000&lt;/D&gt;</t>
  </si>
  <si>
    <t>of seawater. Deep-Sea Res. 20, 401-408.</t>
  </si>
  <si>
    <t>#       &lt;F0_Old&gt;0.000&lt;/F0_Old&gt;</t>
  </si>
  <si>
    <t>#       &lt;G&gt;4.40508655e-003&lt;/G&gt;</t>
  </si>
  <si>
    <t>#       &lt;H&gt;6.38847300e-004&lt;/H&gt;</t>
  </si>
  <si>
    <t>#       &lt;I&gt;2.16832460e-005&lt;/I&gt;</t>
  </si>
  <si>
    <t>#       &lt;J&gt;1.91602152e-006&lt;/J&gt;</t>
  </si>
  <si>
    <t>#       &lt;F0&gt;1000.000&lt;/F0&gt;</t>
  </si>
  <si>
    <t>St.nr.</t>
  </si>
  <si>
    <t>CTD flask</t>
  </si>
  <si>
    <t>#       &lt;Slope&gt;1.00000000&lt;/Slope&gt;</t>
  </si>
  <si>
    <t>#       &lt;Offset&gt;0.0000&lt;/Offset&gt;</t>
  </si>
  <si>
    <t>pressure</t>
  </si>
  <si>
    <t>#     &lt;/TemperatureSensor&gt;</t>
  </si>
  <si>
    <t>#   &lt;/sensor&gt;</t>
  </si>
  <si>
    <t>salinity</t>
  </si>
  <si>
    <t>#   &lt;sensor Channel="2" &gt;</t>
  </si>
  <si>
    <t>#     &lt;!-- Frequency 1, Conductivity --&gt;</t>
  </si>
  <si>
    <t>#     &lt;ConductivitySensor SensorID="3" &gt;</t>
  </si>
  <si>
    <t>#       &lt;SerialNumber&gt;2037&lt;/SerialNumber&gt;</t>
  </si>
  <si>
    <t>#       &lt;CalibrationDate&gt;25-Oct-16&lt;/CalibrationDate&gt;</t>
  </si>
  <si>
    <t>pottemp</t>
  </si>
  <si>
    <t>#       &lt;!-- Cell const and series R are applicable only for wide range sensors. --&gt;</t>
  </si>
  <si>
    <t>nr.</t>
  </si>
  <si>
    <t>#       &lt;SeriesR&gt;0.0000&lt;/SeriesR&gt;</t>
  </si>
  <si>
    <t>#       &lt;CellConst&gt;2000.0000&lt;/CellConst&gt;</t>
  </si>
  <si>
    <t>#       &lt;ConductivityType&gt;0&lt;/ConductivityType&gt;</t>
  </si>
  <si>
    <t>#       &lt;Coefficients equation="0" &gt;</t>
  </si>
  <si>
    <t>#         &lt;A&gt;0.00000000e+000&lt;/A&gt;</t>
  </si>
  <si>
    <t>#         &lt;B&gt;0.00000000e+000&lt;/B&gt;</t>
  </si>
  <si>
    <t>#         &lt;C&gt;0.00000000e+000&lt;/C&gt;</t>
  </si>
  <si>
    <t>#         &lt;D&gt;0.00000000e+000&lt;/D&gt;</t>
  </si>
  <si>
    <t>#         &lt;M&gt;0.0&lt;/M&gt;</t>
  </si>
  <si>
    <t>#         &lt;CPcor&gt;-9.57000000e-008&lt;/CPcor&gt;</t>
  </si>
  <si>
    <t>#       &lt;/Coefficients&gt;</t>
  </si>
  <si>
    <t>#       &lt;Coefficients equation="1" &gt;</t>
  </si>
  <si>
    <t>#         &lt;G&gt;-9.76816339e+000&lt;/G&gt;</t>
  </si>
  <si>
    <t>#         &lt;H&gt;1.36657027e+000&lt;/H&gt;</t>
  </si>
  <si>
    <t>#         &lt;I&gt;-4.74939569e-003&lt;/I&gt;</t>
  </si>
  <si>
    <t>#         &lt;J&gt;5.39425313e-004&lt;/J&gt;</t>
  </si>
  <si>
    <t>#         &lt;CTcor&gt;3.2500e-006&lt;/CTcor&gt;</t>
  </si>
  <si>
    <t>#         &lt;!-- WBOTC not applicable unless ConductivityType = 1. --&gt;</t>
  </si>
  <si>
    <t>#         &lt;WBOTC&gt;0.00000000e+000&lt;/WBOTC&gt;</t>
  </si>
  <si>
    <t>#       &lt;Offset&gt;0.00000&lt;/Offset&gt;</t>
  </si>
  <si>
    <t>#     &lt;/ConductivitySensor&gt;</t>
  </si>
  <si>
    <t>#   &lt;sensor Channel="3" &gt;</t>
  </si>
  <si>
    <t>#     &lt;!-- Frequency 2, Pressure, Digiquartz with TC --&gt;</t>
  </si>
  <si>
    <t>#     &lt;PressureSensor SensorID="45" &gt;</t>
  </si>
  <si>
    <t>#       &lt;SerialNumber&gt;09P75372-1160&lt;/SerialNumber&gt;</t>
  </si>
  <si>
    <t>#       &lt;CalibrationDate&gt;2013-07-21&lt;/CalibrationDate&gt;</t>
  </si>
  <si>
    <t>#       &lt;C1&gt;-4.211844e+004&lt;/C1&gt;</t>
  </si>
  <si>
    <t>#       &lt;C2&gt;-4.177706e-001&lt;/C2&gt;</t>
  </si>
  <si>
    <t>#       &lt;C3&gt;1.227500e-002&lt;/C3&gt;</t>
  </si>
  <si>
    <t>#       &lt;D1&gt;3.461900e-002&lt;/D1&gt;</t>
  </si>
  <si>
    <t>#       &lt;D2&gt;0.000000e+000&lt;/D2&gt;</t>
  </si>
  <si>
    <t>#       &lt;T1&gt;3.000530e+001&lt;/T1&gt;</t>
  </si>
  <si>
    <t>#       &lt;T2&gt;-4.071315e-004&lt;/T2&gt;</t>
  </si>
  <si>
    <t>#       &lt;T3&gt;3.795600e-006&lt;/T3&gt;</t>
  </si>
  <si>
    <t>#       &lt;T4&gt;3.355640e-009&lt;/T4&gt;</t>
  </si>
  <si>
    <t>#       &lt;T5&gt;0.000000e+000&lt;/T5&gt;</t>
  </si>
  <si>
    <t>#       &lt;AD590M&gt;1.278400e-002&lt;/AD590M&gt;</t>
  </si>
  <si>
    <t>#       &lt;AD590B&gt;-9.459390e+000&lt;/AD590B&gt;</t>
  </si>
  <si>
    <t>#     &lt;/PressureSensor&gt;</t>
  </si>
  <si>
    <t>#   &lt;sensor Channel="4" &gt;</t>
  </si>
  <si>
    <t>#     &lt;!-- Frequency 3, Temperature, 2 --&gt;</t>
  </si>
  <si>
    <t>#       &lt;SerialNumber&gt;1602&lt;/SerialNumber&gt;</t>
  </si>
  <si>
    <t>#       &lt;CalibrationDate&gt;27-Oct-16&lt;/CalibrationDate&gt;</t>
  </si>
  <si>
    <t>#       &lt;G&gt;4.88861236e-003&lt;/G&gt;</t>
  </si>
  <si>
    <t>#       &lt;H&gt;6.83086718e-004&lt;/H&gt;</t>
  </si>
  <si>
    <t>#       &lt;I&gt;2.85232996e-005&lt;/I&gt;</t>
  </si>
  <si>
    <t>#       &lt;J&gt;2.36111404e-006&lt;/J&gt;</t>
  </si>
  <si>
    <t>#   &lt;sensor Channel="5" &gt;</t>
  </si>
  <si>
    <t>#     &lt;!-- Frequency 4, Conductivity, 2 --&gt;</t>
  </si>
  <si>
    <t>#       &lt;SerialNumber&gt;3123&lt;/SerialNumber&gt;</t>
  </si>
  <si>
    <t>#       &lt;CalibrationDate&gt;27-apr-17&lt;/CalibrationDate&gt;</t>
  </si>
  <si>
    <t>#         &lt;G&gt;-1.04041238e+001&lt;/G&gt;</t>
  </si>
  <si>
    <t>#         &lt;H&gt;1.28819698e+000&lt;/H&gt;</t>
  </si>
  <si>
    <t>#         &lt;I&gt;3.34030275e-004&lt;/I&gt;</t>
  </si>
  <si>
    <t>#         &lt;J&gt;2.70913781e-005&lt;/J&gt;</t>
  </si>
  <si>
    <t>#   &lt;sensor Channel="6" &gt;</t>
  </si>
  <si>
    <t>#     &lt;!-- A/D voltage 0, Altimeter --&gt;</t>
  </si>
  <si>
    <t>#     &lt;AltimeterSensor SensorID="0" &gt;</t>
  </si>
  <si>
    <t>#       &lt;SerialNumber&gt;1186&lt;/SerialNumber&gt;</t>
  </si>
  <si>
    <t>#       &lt;CalibrationDate&gt;Aug.2005&lt;/CalibrationDate&gt;</t>
  </si>
  <si>
    <t>#       &lt;ScaleFactor&gt;15.000&lt;/ScaleFactor&gt;</t>
  </si>
  <si>
    <t>#       &lt;Offset&gt;0.000&lt;/Offset&gt;</t>
  </si>
  <si>
    <t>#     &lt;/AltimeterSensor&gt;</t>
  </si>
  <si>
    <t>#   &lt;sensor Channel="7" &gt;</t>
  </si>
  <si>
    <t>#     &lt;!-- A/D voltage 1, Oxygen, SBE 43 --&gt;</t>
  </si>
  <si>
    <t>#     &lt;OxygenSensor SensorID="38" &gt;</t>
  </si>
  <si>
    <t>#       &lt;SerialNumber&gt;2525&lt;/SerialNumber&gt;</t>
  </si>
  <si>
    <t>#       &lt;CalibrationDate&gt;08-Apr-17&lt;/CalibrationDate&gt;</t>
  </si>
  <si>
    <t>#       &lt;Use2007Equation&gt;1&lt;/Use2007Equation&gt;</t>
  </si>
  <si>
    <t>#       &lt;CalibrationCoefficients equation="0" &gt;</t>
  </si>
  <si>
    <t>#         &lt;!-- Coefficients for Owens-Millard equation. --&gt;</t>
  </si>
  <si>
    <t>#         &lt;Boc&gt;0.0000&lt;/Boc&gt;</t>
  </si>
  <si>
    <t>#         &lt;Soc&gt;0.0000e+000&lt;/Soc&gt;</t>
  </si>
  <si>
    <t>#         &lt;offset&gt;0.0000&lt;/offset&gt;</t>
  </si>
  <si>
    <t>#         &lt;Pcor&gt;0.00e+000&lt;/Pcor&gt;</t>
  </si>
  <si>
    <t>#         &lt;Tcor&gt;0.0000&lt;/Tcor&gt;</t>
  </si>
  <si>
    <t>#         &lt;Tau&gt;0.0&lt;/Tau&gt;</t>
  </si>
  <si>
    <t>#       &lt;/CalibrationCoefficients&gt;</t>
  </si>
  <si>
    <t>#       &lt;CalibrationCoefficients equation="1" &gt;</t>
  </si>
  <si>
    <t>#         &lt;!-- Coefficients for Sea-Bird equation - SBE calibration in 2007 and later. --&gt;</t>
  </si>
  <si>
    <t>#         &lt;Soc&gt;5.4480e-001&lt;/Soc&gt;</t>
  </si>
  <si>
    <t>#         &lt;offset&gt;-0.4962&lt;/offset&gt;</t>
  </si>
  <si>
    <t>#         &lt;A&gt;-3.7527e-003&lt;/A&gt;</t>
  </si>
  <si>
    <t>#         &lt;B&gt; 1.8015e-004&lt;/B&gt;</t>
  </si>
  <si>
    <t>#         &lt;C&gt;-2.6953e-006&lt;/C&gt;</t>
  </si>
  <si>
    <t>#         &lt;D0&gt; 2.5826e+000&lt;/D0&gt;</t>
  </si>
  <si>
    <t>#         &lt;D1&gt; 1.92634e-004&lt;/D1&gt;</t>
  </si>
  <si>
    <t>#         &lt;D2&gt;-4.64803e-002&lt;/D2&gt;</t>
  </si>
  <si>
    <t>#         &lt;E&gt; 3.6000e-002&lt;/E&gt;</t>
  </si>
  <si>
    <t>#         &lt;Tau20&gt; 1.4600&lt;/Tau20&gt;</t>
  </si>
  <si>
    <t>#         &lt;H1&gt;-3.3000e-002&lt;/H1&gt;</t>
  </si>
  <si>
    <t>#         &lt;H2&gt; 5.0000e+003&lt;/H2&gt;</t>
  </si>
  <si>
    <t>#         &lt;H3&gt; 1.4500e+003&lt;/H3&gt;</t>
  </si>
  <si>
    <t>#     &lt;/OxygenSensor&gt;</t>
  </si>
  <si>
    <t>#   &lt;sensor Channel="8" &gt;</t>
  </si>
  <si>
    <t>#     &lt;!-- A/D voltage 2, Fluorometer, Chelsea Aqua 3 --&gt;</t>
  </si>
  <si>
    <t>#     &lt;FluoroChelseaAqua3Sensor SensorID="5" &gt;</t>
  </si>
  <si>
    <t>#       &lt;SerialNumber&gt;088-252&lt;/SerialNumber&gt;</t>
  </si>
  <si>
    <t>#       &lt;CalibrationDate&gt;13.08.2013&lt;/CalibrationDate&gt;</t>
  </si>
  <si>
    <t>#       &lt;VB&gt;0.335700&lt;/VB&gt;</t>
  </si>
  <si>
    <t>#       &lt;V1&gt;2.123000&lt;/V1&gt;</t>
  </si>
  <si>
    <t>#       &lt;Vacetone&gt;0.427000&lt;/Vacetone&gt;</t>
  </si>
  <si>
    <t>#       &lt;ScaleFactor&gt;1.000000&lt;/ScaleFactor&gt;</t>
  </si>
  <si>
    <t>#       &lt;Slope&gt;1.000000&lt;/Slope&gt;</t>
  </si>
  <si>
    <t>#       &lt;Offset&gt;0.000000&lt;/Offset&gt;</t>
  </si>
  <si>
    <t>#     &lt;/FluoroChelseaAqua3Sensor&gt;</t>
  </si>
  <si>
    <t>#   &lt;sensor Channel="9" &gt;</t>
  </si>
  <si>
    <t>#     &lt;!-- A/D voltage 3, Free --&gt;</t>
  </si>
  <si>
    <t>#   &lt;sensor Channel="10" &gt;</t>
  </si>
  <si>
    <t>#     &lt;!-- A/D voltage 4, Free --&gt;</t>
  </si>
  <si>
    <t>Date:</t>
  </si>
  <si>
    <t>#   &lt;sensor Channel="11" &gt;</t>
  </si>
  <si>
    <t>#     &lt;!-- A/D voltage 5, Free --&gt;</t>
  </si>
  <si>
    <t>#   &lt;sensor Channel="12" &gt;</t>
  </si>
  <si>
    <t>#     &lt;!-- A/D voltage 6, PAR/Irradiance, Biospherical/Licor --&gt;</t>
  </si>
  <si>
    <t>#     &lt;PAR_BiosphericalLicorChelseaSensor SensorID="42" &gt;</t>
  </si>
  <si>
    <t>#       &lt;SerialNumber&gt;1039&lt;/SerialNumber&gt;</t>
  </si>
  <si>
    <t>Station nr:</t>
  </si>
  <si>
    <t>#       &lt;CalibrationDate&gt;2015-11-04&lt;/CalibrationDate&gt;</t>
  </si>
  <si>
    <t>1-7</t>
  </si>
  <si>
    <t>#       &lt;M&gt;0.80294800&lt;/M&gt;</t>
  </si>
  <si>
    <t>#       &lt;B&gt;1.04712600&lt;/B&gt;</t>
  </si>
  <si>
    <t>Standard N:</t>
  </si>
  <si>
    <t>#       &lt;CalibrationConstant&gt;735889322.24593425&lt;/CalibrationConstant&gt;</t>
  </si>
  <si>
    <t>#       &lt;Multiplier&gt;1.00000000&lt;/Multiplier&gt;</t>
  </si>
  <si>
    <r>
      <t>KH(IO</t>
    </r>
    <r>
      <rPr>
        <rFont val="Arial"/>
        <sz val="10.0"/>
        <vertAlign val="subscript"/>
      </rPr>
      <t>3</t>
    </r>
    <r>
      <rPr>
        <rFont val="Arial"/>
        <sz val="10.0"/>
      </rPr>
      <t>)</t>
    </r>
    <r>
      <rPr>
        <rFont val="Arial"/>
        <sz val="10.0"/>
        <vertAlign val="superscript"/>
      </rPr>
      <t>2</t>
    </r>
  </si>
  <si>
    <t>#       &lt;Offset&gt;0.00000000&lt;/Offset&gt;</t>
  </si>
  <si>
    <t>Pipette Vol.:</t>
  </si>
  <si>
    <t>#     &lt;/PAR_BiosphericalLicorChelseaSensor&gt;</t>
  </si>
  <si>
    <t>Other remarks:</t>
  </si>
  <si>
    <t>#   &lt;sensor Channel="13" &gt;</t>
  </si>
  <si>
    <t>#     &lt;!-- A/D voltage 7, Free --&gt;</t>
  </si>
  <si>
    <t># &lt;/Sensors&gt;</t>
  </si>
  <si>
    <t># datcnv_date = Jan 22 2018 08:35:02, 7.21f</t>
  </si>
  <si>
    <t># datcnv_in = C:\Seabird\CTDData\sta0002.hex C:\Seabird\SBEDataProcessing-Win32\Seasoft.con</t>
  </si>
  <si>
    <t># datcnv_ox_hysteresis_correction = yes</t>
  </si>
  <si>
    <t>Vessel:</t>
  </si>
  <si>
    <t># datcnv_bottle_scan_range_source = scans marked with bottle confirm bit, 0, 2</t>
  </si>
  <si>
    <t># datcnv_scans_per_bottle = 49</t>
  </si>
  <si>
    <t># bottlesum_date = Jan 22 2018 08:35:03, 7.21f</t>
  </si>
  <si>
    <t>DFN</t>
  </si>
  <si>
    <t># bottlesum_in = C:\Seabird\CTDData\sta0002.ros C:\Seabird\SBEDataProcessing-Win32\Seasoft.CON C:\Seabird\CTDData\sta0002.BL</t>
  </si>
  <si>
    <t># bottlesum_ox_tau_correction = yes</t>
  </si>
  <si>
    <t>Bottle</t>
  </si>
  <si>
    <t>Date</t>
  </si>
  <si>
    <t>Sal00</t>
  </si>
  <si>
    <t>Sbeox0ML/L</t>
  </si>
  <si>
    <t>Sigma-È00</t>
  </si>
  <si>
    <t>PrDM</t>
  </si>
  <si>
    <t>T068C</t>
  </si>
  <si>
    <t>C0S/m</t>
  </si>
  <si>
    <t>Sbeox0V</t>
  </si>
  <si>
    <t>FlC</t>
  </si>
  <si>
    <t>Position</t>
  </si>
  <si>
    <t>Time</t>
  </si>
  <si>
    <t>T1</t>
  </si>
  <si>
    <t>Jan 22 2018</t>
  </si>
  <si>
    <t>(avg)</t>
  </si>
  <si>
    <t>8:30:58</t>
  </si>
  <si>
    <t>(sdev)</t>
  </si>
  <si>
    <t>8:31:01</t>
  </si>
  <si>
    <t>T2</t>
  </si>
  <si>
    <t>8:31:47</t>
  </si>
  <si>
    <t>Last calibration:</t>
  </si>
  <si>
    <t>8:32:12</t>
  </si>
  <si>
    <t>1996(REP)</t>
  </si>
  <si>
    <t>8:32:39</t>
  </si>
  <si>
    <t>8:33:06</t>
  </si>
  <si>
    <t>Analyst:</t>
  </si>
  <si>
    <t>DGC &amp; ASCA Students</t>
  </si>
  <si>
    <t>8:33:10</t>
  </si>
  <si>
    <t>8:33:30</t>
  </si>
  <si>
    <t>Blank 1:</t>
  </si>
  <si>
    <t>8:33:51</t>
  </si>
  <si>
    <t>Titrering 1:</t>
  </si>
  <si>
    <t>8:34:14</t>
  </si>
  <si>
    <t>8:34:17</t>
  </si>
  <si>
    <t>Form vers.:</t>
  </si>
  <si>
    <t>june 2004(FRR)</t>
  </si>
  <si>
    <t>Titration equip:</t>
  </si>
  <si>
    <t>775 Dosimat</t>
  </si>
  <si>
    <t>Blank 2:</t>
  </si>
  <si>
    <t>Titrering 2:</t>
  </si>
  <si>
    <t>Comments</t>
  </si>
  <si>
    <t>Blank 3:</t>
  </si>
  <si>
    <t>Titrering 3:</t>
  </si>
  <si>
    <t>Blank average:</t>
  </si>
  <si>
    <t>Titr. snitt:</t>
  </si>
  <si>
    <t>Thiosulfat:</t>
  </si>
  <si>
    <t>N</t>
  </si>
  <si>
    <t>Box #14</t>
  </si>
  <si>
    <t>Flask vol.</t>
  </si>
  <si>
    <t>t°C</t>
  </si>
  <si>
    <t xml:space="preserve">Thiosulfat </t>
  </si>
  <si>
    <t>Depth (pressure)</t>
  </si>
  <si>
    <t>Water density</t>
  </si>
  <si>
    <t>Oxygen</t>
  </si>
  <si>
    <t xml:space="preserve">Flask nr. </t>
  </si>
  <si>
    <t>at/20° C</t>
  </si>
  <si>
    <t>analysis</t>
  </si>
  <si>
    <r>
      <t xml:space="preserve">at </t>
    </r>
    <r>
      <rPr>
        <rFont val="Arial"/>
        <i/>
        <sz val="10.0"/>
      </rPr>
      <t>in situ</t>
    </r>
    <r>
      <rPr>
        <rFont val="Arial"/>
        <sz val="10.0"/>
      </rPr>
      <t xml:space="preserve"> temp.</t>
    </r>
  </si>
  <si>
    <t>ml</t>
  </si>
  <si>
    <t>[db]</t>
  </si>
  <si>
    <t>gr*cm-3</t>
  </si>
  <si>
    <t>ml*l-1</t>
  </si>
  <si>
    <t>µmol*kg-1</t>
  </si>
  <si>
    <t>Plot offset oxygen</t>
  </si>
  <si>
    <t>St nr.</t>
  </si>
  <si>
    <t>CTD flask #</t>
  </si>
  <si>
    <t>Depth</t>
  </si>
  <si>
    <t>Oxy sensor</t>
  </si>
  <si>
    <t>Oxy titration</t>
  </si>
  <si>
    <r>
      <t>Diff O</t>
    </r>
    <r>
      <rPr>
        <rFont val="Arial"/>
        <sz val="10.0"/>
        <vertAlign val="subscript"/>
      </rPr>
      <t>Sensor</t>
    </r>
    <r>
      <rPr>
        <rFont val="Arial"/>
        <sz val="10.0"/>
      </rPr>
      <t>-O</t>
    </r>
    <r>
      <rPr>
        <rFont val="Arial"/>
        <sz val="10.0"/>
        <vertAlign val="subscript"/>
      </rPr>
      <t>Titration</t>
    </r>
  </si>
  <si>
    <t>N/A</t>
  </si>
  <si>
    <t>Sample stayed cloudy. Maybe a Winkler reagent not added? No purple when starch added</t>
  </si>
  <si>
    <t>Sample also stayed cloudy</t>
  </si>
  <si>
    <t>Yellow cells</t>
  </si>
  <si>
    <t>Input cells/cells where information should be introduced</t>
  </si>
  <si>
    <t>Blue cells</t>
  </si>
  <si>
    <t>Color of cells where there are formulas/values calculated</t>
  </si>
  <si>
    <t>Green cells</t>
  </si>
  <si>
    <t>Color of cells where the values are copied from Pot._temp sheet</t>
  </si>
  <si>
    <t>Orange cells</t>
  </si>
  <si>
    <t>Color of cells where the values are copied from the *.btl/CTD files</t>
  </si>
  <si>
    <t>* FileName = C:\Seabird\CTDData\sta0003.hex</t>
  </si>
  <si>
    <t>* FileName = C:\Seabird\CTDData\sta0004.hex</t>
  </si>
  <si>
    <t>* System UpLoad Time = Jan 22 2018 12:41:33</t>
  </si>
  <si>
    <t>* System UpLoad Time = Jan 22 2018 10:14:23</t>
  </si>
  <si>
    <t>* NMEA Latitude = 33 36.07 S</t>
  </si>
  <si>
    <t>* NMEA Latitude = 33 34.17 S</t>
  </si>
  <si>
    <t>* NMEA Longitude = 027 37.15 E</t>
  </si>
  <si>
    <t>* NMEA Longitude = 027 34.89 E</t>
  </si>
  <si>
    <t>* NMEA UTC (Time) = Jan 22 2018  12:41:33</t>
  </si>
  <si>
    <t>* NMEA UTC (Time) = Jan 22 2018  10:14:22</t>
  </si>
  <si>
    <t>** Station: 0003</t>
  </si>
  <si>
    <t>** Echodepth: 311</t>
  </si>
  <si>
    <t>** Log: 2043.87</t>
  </si>
  <si>
    <t>** Station: 0004</t>
  </si>
  <si>
    <t>** Wind-Dir Force: 05 19</t>
  </si>
  <si>
    <t>** Echodepth: 633</t>
  </si>
  <si>
    <t>** Air-temp (dry): 22</t>
  </si>
  <si>
    <t>** Weather Sky: 2 8</t>
  </si>
  <si>
    <t>** Log: 2055.35</t>
  </si>
  <si>
    <t>** Wind-Dir Force: 05 16</t>
  </si>
  <si>
    <t>* System UTC = Jan 22 2018 10:14:23</t>
  </si>
  <si>
    <t>** Air-temp (dry): 23</t>
  </si>
  <si>
    <t># start_time = Jan 22 2018 10:14:23 [System UTC, header]</t>
  </si>
  <si>
    <t>* System UTC = Jan 22 2018 12:41:33</t>
  </si>
  <si>
    <t># start_time = Jan 22 2018 12:41:33 [System UTC, header]</t>
  </si>
  <si>
    <t>* FileName = C:\Seabird\CTDData\sta0005.hex</t>
  </si>
  <si>
    <t>* System UpLoad Time = Jan 22 2018 14:21:38</t>
  </si>
  <si>
    <t>* NMEA Latitude = 33 38.34 S</t>
  </si>
  <si>
    <t>* NMEA Longitude = 027 39.42 E</t>
  </si>
  <si>
    <t>* NMEA UTC (Time) = Jan 22 2018  14:21:38</t>
  </si>
  <si>
    <t># datcnv_date = Jan 22 2018 13:10:07, 7.21f</t>
  </si>
  <si>
    <t># datcnv_in = C:\Seabird\CTDData\sta0004.hex C:\Seabird\SBEDataProcessing-Win32\Seasoft.con</t>
  </si>
  <si>
    <t>** Station: 0005</t>
  </si>
  <si>
    <t>** Echodepth: 1167</t>
  </si>
  <si>
    <t>** Log: 2063.28</t>
  </si>
  <si>
    <t># bottlesum_date = Jan 22 2018 13:10:11, 7.21f</t>
  </si>
  <si>
    <t>** Wind-Dir Force: 02 11</t>
  </si>
  <si>
    <t># bottlesum_in = C:\Seabird\CTDData\sta0004.ros C:\Seabird\SBEDataProcessing-Win32\Seasoft.CON C:\Seabird\CTDData\sta0004.BL</t>
  </si>
  <si>
    <t>** Air-temp (dry): 21</t>
  </si>
  <si>
    <t>* System UTC = Jan 22 2018 14:21:38</t>
  </si>
  <si>
    <t># start_time = Jan 22 2018 14:21:38 [System UTC, header]</t>
  </si>
  <si>
    <t>12:55:40</t>
  </si>
  <si>
    <t>12:55:45</t>
  </si>
  <si>
    <t>13:03:05</t>
  </si>
  <si>
    <t>13:04:47</t>
  </si>
  <si>
    <t># datcnv_date = Jan 22 2018 10:39:44, 7.21f</t>
  </si>
  <si>
    <t>13:05:40</t>
  </si>
  <si>
    <t># datcnv_in = C:\Seabird\CTDData\sta0003.hex C:\Seabird\SBEDataProcessing-Win32\Seasoft.con</t>
  </si>
  <si>
    <t>13:06:30</t>
  </si>
  <si>
    <t>13:07:11</t>
  </si>
  <si>
    <t># bottlesum_date = Jan 22 2018 10:39:47, 7.21f</t>
  </si>
  <si>
    <t>13:08:07</t>
  </si>
  <si>
    <t># bottlesum_in = C:\Seabird\CTDData\sta0003.ros C:\Seabird\SBEDataProcessing-Win32\Seasoft.CON C:\Seabird\CTDData\sta0003.BL</t>
  </si>
  <si>
    <t>13:08:46</t>
  </si>
  <si>
    <t>13:08:53</t>
  </si>
  <si>
    <t>13:09:30</t>
  </si>
  <si>
    <t>10:23:08</t>
  </si>
  <si>
    <t>13:09:32</t>
  </si>
  <si>
    <t>10:23:11</t>
  </si>
  <si>
    <t>10:25:57</t>
  </si>
  <si>
    <t>10:27:23</t>
  </si>
  <si>
    <t>10:28:20</t>
  </si>
  <si>
    <t>10:29:03</t>
  </si>
  <si>
    <t>10:30:03</t>
  </si>
  <si>
    <t>10:30:49</t>
  </si>
  <si>
    <t>10:30:52</t>
  </si>
  <si>
    <t>10:31:21</t>
  </si>
  <si>
    <t>10:31:39</t>
  </si>
  <si>
    <t>10:31:43</t>
  </si>
  <si>
    <t># datcnv_date = Jan 22 2018 15:12:25, 7.21f</t>
  </si>
  <si>
    <t># datcnv_in = C:\Seabird\CTDData\sta0005.hex C:\Seabird\SBEDataProcessing-Win32\Seasoft.con</t>
  </si>
  <si>
    <t># bottlesum_date = Jan 22 2018 15:12:32, 7.21f</t>
  </si>
  <si>
    <t># bottlesum_in = C:\Seabird\CTDData\sta0005.ros C:\Seabird\SBEDataProcessing-Win32\Seasoft.CON C:\Seabird\CTDData\sta0005.BL</t>
  </si>
  <si>
    <t>14:49:24</t>
  </si>
  <si>
    <t>14:55:01</t>
  </si>
  <si>
    <t>15:01:06</t>
  </si>
  <si>
    <t>15:05:09</t>
  </si>
  <si>
    <t>15:06:57</t>
  </si>
  <si>
    <t>15:07:52</t>
  </si>
  <si>
    <t>15:08:39</t>
  </si>
  <si>
    <t>15:09:19</t>
  </si>
  <si>
    <t>15:11:01</t>
  </si>
  <si>
    <t>15:11:13</t>
  </si>
  <si>
    <t>15:11:40</t>
  </si>
  <si>
    <t>15:11:43</t>
  </si>
  <si>
    <t>* FileName = C:\Seabird\CTDData\sta0007.hex</t>
  </si>
  <si>
    <t>* FileName = C:\Seabird\CTDData\sta0006.hex</t>
  </si>
  <si>
    <t>* System UpLoad Time = Jan 22 2018 16:18:02</t>
  </si>
  <si>
    <t>* System UpLoad Time = Jan 22 2018 18:47:23</t>
  </si>
  <si>
    <t>* NMEA Latitude = 33 42.34 S</t>
  </si>
  <si>
    <t>* NMEA Latitude = 33 47.16 S</t>
  </si>
  <si>
    <t>* NMEA Longitude = 027 41.26 E</t>
  </si>
  <si>
    <t>* NMEA Longitude = 027 42.82 E</t>
  </si>
  <si>
    <t>* NMEA UTC (Time) = Jan 22 2018  18:47:22</t>
  </si>
  <si>
    <t>* NMEA UTC (Time) = Jan 22 2018  16:18:02</t>
  </si>
  <si>
    <t>** Station: 0007</t>
  </si>
  <si>
    <t>** Echodepth: 2215</t>
  </si>
  <si>
    <t>** Log: 2082.136</t>
  </si>
  <si>
    <t>** Station: 0006</t>
  </si>
  <si>
    <t>** Wind-Dir Force: 05 21</t>
  </si>
  <si>
    <t>** Echodepth: 1798</t>
  </si>
  <si>
    <t>** Weather Sky: 7 8</t>
  </si>
  <si>
    <t>** Sea: 5</t>
  </si>
  <si>
    <t>* System UTC = Jan 22 2018 18:47:23</t>
  </si>
  <si>
    <t>** Log: 2072.071</t>
  </si>
  <si>
    <t>** Wind-Dir Force: 02 13</t>
  </si>
  <si>
    <t># start_time = Jan 22 2018 18:47:23 [System UTC, header]</t>
  </si>
  <si>
    <t>* System UTC = Jan 22 2018 16:18:02</t>
  </si>
  <si>
    <t># start_time = Jan 22 2018 16:18:02 [System UTC, header]</t>
  </si>
  <si>
    <t># datcnv_date = Jan 22 2018 20:12:27, 7.21f</t>
  </si>
  <si>
    <t># datcnv_in = C:\Seabird\CTDData\sta0007.hex C:\Seabird\SBEDataProcessing-Win32\Seasoft.con</t>
  </si>
  <si>
    <t># bottlesum_date = Jan 22 2018 20:12:38, 7.21f</t>
  </si>
  <si>
    <t># bottlesum_in = C:\Seabird\CTDData\sta0007.ros C:\Seabird\SBEDataProcessing-Win32\Seasoft.CON C:\Seabird\CTDData\sta0007.BL</t>
  </si>
  <si>
    <t>19:51:13</t>
  </si>
  <si>
    <t>19:56:23</t>
  </si>
  <si>
    <t>20:01:13</t>
  </si>
  <si>
    <t>20:04:43</t>
  </si>
  <si>
    <t>20:06:27</t>
  </si>
  <si>
    <t>20:07:17</t>
  </si>
  <si>
    <t>20:08:10</t>
  </si>
  <si>
    <t>20:09:00</t>
  </si>
  <si>
    <t>20:09:01</t>
  </si>
  <si>
    <t># datcnv_date = Jan 22 2018 17:32:54, 7.21f</t>
  </si>
  <si>
    <t>20:10:31</t>
  </si>
  <si>
    <t># datcnv_in = C:\Seabird\CTDData\sta0006.hex C:\Seabird\SBEDataProcessing-Win32\Seasoft.con</t>
  </si>
  <si>
    <t>20:11:44</t>
  </si>
  <si>
    <t># bottlesum_date = Jan 22 2018 17:33:04, 7.21f</t>
  </si>
  <si>
    <t># bottlesum_in = C:\Seabird\CTDData\sta0006.ros C:\Seabird\SBEDataProcessing-Win32\Seasoft.CON C:\Seabird\CTDData\sta0006.BL</t>
  </si>
  <si>
    <t>20:11:46</t>
  </si>
  <si>
    <t>17:10:52</t>
  </si>
  <si>
    <t>17:16:39</t>
  </si>
  <si>
    <t>17:22:17</t>
  </si>
  <si>
    <t>17:25:54</t>
  </si>
  <si>
    <t>17:27:39</t>
  </si>
  <si>
    <t>17:28:30</t>
  </si>
  <si>
    <t>17:29:21</t>
  </si>
  <si>
    <t>17:30:02</t>
  </si>
  <si>
    <t>17:31:15</t>
  </si>
  <si>
    <t>17:31:19</t>
  </si>
  <si>
    <t>17:32:09</t>
  </si>
  <si>
    <t>17:32:11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</si>
</sst>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11">
    <font>
      <sz val="10.0"/>
      <color rgb="FF000000"/>
      <name val="Times"/>
    </font>
    <font>
      <sz val="9.0"/>
      <name val="Arimo"/>
    </font>
    <font>
      <sz val="12.0"/>
      <color rgb="FF000000"/>
      <name val="Calibri"/>
    </font>
    <font>
      <b/>
      <sz val="10.0"/>
      <name val="Arial"/>
    </font>
    <font>
      <i/>
      <sz val="9.0"/>
      <name val="Arimo"/>
    </font>
    <font>
      <sz val="10.0"/>
      <name val="Arial"/>
    </font>
    <font>
      <sz val="9.0"/>
      <color rgb="FFFF0000"/>
      <name val="Arimo"/>
    </font>
    <font>
      <sz val="10.0"/>
      <name val="Times"/>
    </font>
    <font/>
    <font>
      <sz val="10.0"/>
      <color rgb="FFFF0000"/>
      <name val="Arial"/>
    </font>
    <font>
      <sz val="10.0"/>
      <color rgb="FFFF0000"/>
      <name val="Times"/>
    </font>
  </fonts>
  <fills count="8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F79646"/>
        <bgColor rgb="FFF79646"/>
      </patternFill>
    </fill>
  </fills>
  <borders count="72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/>
      <right style="double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/>
      <right style="double">
        <color rgb="FF000000"/>
      </right>
      <top/>
      <bottom/>
    </border>
    <border>
      <left style="double">
        <color rgb="FF000000"/>
      </left>
      <bottom style="double">
        <color rgb="FF000000"/>
      </bottom>
    </border>
    <border>
      <left/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2" fontId="3" numFmtId="0" xfId="0" applyBorder="1" applyFont="1"/>
    <xf borderId="3" fillId="2" fontId="3" numFmtId="0" xfId="0" applyBorder="1" applyFont="1"/>
    <xf borderId="4" fillId="2" fontId="3" numFmtId="0" xfId="0" applyBorder="1" applyFont="1"/>
    <xf borderId="5" fillId="2" fontId="3" numFmtId="0" xfId="0" applyBorder="1" applyFont="1"/>
    <xf borderId="6" fillId="2" fontId="3" numFmtId="0" xfId="0" applyBorder="1" applyFont="1"/>
    <xf borderId="0" fillId="0" fontId="4" numFmtId="0" xfId="0" applyAlignment="1" applyFont="1">
      <alignment horizontal="left" shrinkToFit="0" wrapText="1"/>
    </xf>
    <xf borderId="7" fillId="2" fontId="3" numFmtId="0" xfId="0" applyBorder="1" applyFont="1"/>
    <xf borderId="8" fillId="2" fontId="3" numFmtId="0" xfId="0" applyBorder="1" applyFont="1"/>
    <xf borderId="9" fillId="2" fontId="3" numFmtId="0" xfId="0" applyBorder="1" applyFont="1"/>
    <xf borderId="10" fillId="0" fontId="5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14" fillId="0" fontId="5" numFmtId="0" xfId="0" applyBorder="1" applyFont="1"/>
    <xf borderId="4" fillId="3" fontId="6" numFmtId="0" xfId="0" applyBorder="1" applyFill="1" applyFont="1"/>
    <xf borderId="5" fillId="3" fontId="6" numFmtId="0" xfId="0" applyBorder="1" applyFont="1"/>
    <xf borderId="15" fillId="0" fontId="6" numFmtId="0" xfId="0" applyBorder="1" applyFont="1"/>
    <xf borderId="16" fillId="4" fontId="5" numFmtId="0" xfId="0" applyBorder="1" applyFill="1" applyFont="1"/>
    <xf borderId="16" fillId="0" fontId="5" numFmtId="0" xfId="0" applyBorder="1" applyFont="1"/>
    <xf borderId="5" fillId="4" fontId="7" numFmtId="164" xfId="0" applyBorder="1" applyFont="1" applyNumberFormat="1"/>
    <xf borderId="5" fillId="4" fontId="7" numFmtId="165" xfId="0" applyBorder="1" applyFont="1" applyNumberFormat="1"/>
    <xf borderId="5" fillId="4" fontId="7" numFmtId="0" xfId="0" applyBorder="1" applyFont="1"/>
    <xf borderId="17" fillId="4" fontId="5" numFmtId="0" xfId="0" applyBorder="1" applyFont="1"/>
    <xf borderId="17" fillId="0" fontId="5" numFmtId="0" xfId="0" applyBorder="1" applyFont="1"/>
    <xf borderId="15" fillId="0" fontId="1" numFmtId="0" xfId="0" applyBorder="1" applyFont="1"/>
    <xf borderId="18" fillId="0" fontId="1" numFmtId="165" xfId="0" applyBorder="1" applyFont="1" applyNumberFormat="1"/>
    <xf borderId="19" fillId="0" fontId="1" numFmtId="0" xfId="0" applyBorder="1" applyFont="1"/>
    <xf borderId="20" fillId="0" fontId="1" numFmtId="0" xfId="0" applyBorder="1" applyFont="1"/>
    <xf borderId="0" fillId="0" fontId="1" numFmtId="165" xfId="0" applyFont="1" applyNumberFormat="1"/>
    <xf borderId="0" fillId="0" fontId="7" numFmtId="0" xfId="0" applyAlignment="1" applyFont="1">
      <alignment horizontal="center"/>
    </xf>
    <xf borderId="0" fillId="0" fontId="7" numFmtId="0" xfId="0" applyFont="1"/>
    <xf borderId="21" fillId="0" fontId="3" numFmtId="0" xfId="0" applyBorder="1" applyFont="1"/>
    <xf borderId="22" fillId="4" fontId="5" numFmtId="14" xfId="0" applyBorder="1" applyFont="1" applyNumberFormat="1"/>
    <xf borderId="23" fillId="0" fontId="5" numFmtId="0" xfId="0" applyBorder="1" applyFont="1"/>
    <xf borderId="23" fillId="0" fontId="3" numFmtId="0" xfId="0" applyBorder="1" applyFont="1"/>
    <xf quotePrefix="1" borderId="24" fillId="4" fontId="5" numFmtId="16" xfId="0" applyBorder="1" applyFont="1" applyNumberFormat="1"/>
    <xf borderId="25" fillId="0" fontId="5" numFmtId="0" xfId="0" applyAlignment="1" applyBorder="1" applyFont="1">
      <alignment horizontal="right"/>
    </xf>
    <xf borderId="26" fillId="0" fontId="5" numFmtId="165" xfId="0" applyBorder="1" applyFont="1" applyNumberFormat="1"/>
    <xf borderId="27" fillId="0" fontId="5" numFmtId="0" xfId="0" applyBorder="1" applyFont="1"/>
    <xf borderId="28" fillId="0" fontId="5" numFmtId="164" xfId="0" applyBorder="1" applyFont="1" applyNumberFormat="1"/>
    <xf borderId="28" fillId="0" fontId="5" numFmtId="2" xfId="0" applyBorder="1" applyFont="1" applyNumberFormat="1"/>
    <xf borderId="29" fillId="0" fontId="5" numFmtId="165" xfId="0" applyBorder="1" applyFont="1" applyNumberFormat="1"/>
    <xf borderId="0" fillId="0" fontId="5" numFmtId="165" xfId="0" applyFont="1" applyNumberFormat="1"/>
    <xf borderId="30" fillId="0" fontId="3" numFmtId="0" xfId="0" applyBorder="1" applyFont="1"/>
    <xf borderId="31" fillId="4" fontId="5" numFmtId="14" xfId="0" applyBorder="1" applyFont="1" applyNumberFormat="1"/>
    <xf borderId="31" fillId="4" fontId="5" numFmtId="0" xfId="0" applyBorder="1" applyFont="1"/>
    <xf borderId="32" fillId="0" fontId="5" numFmtId="0" xfId="0" applyBorder="1" applyFont="1"/>
    <xf borderId="5" fillId="4" fontId="2" numFmtId="0" xfId="0" applyBorder="1" applyFont="1"/>
    <xf borderId="5" fillId="4" fontId="2" numFmtId="21" xfId="0" applyBorder="1" applyFont="1" applyNumberFormat="1"/>
    <xf borderId="33" fillId="0" fontId="5" numFmtId="0" xfId="0" applyAlignment="1" applyBorder="1" applyFont="1">
      <alignment horizontal="center"/>
    </xf>
    <xf borderId="0" fillId="0" fontId="2" numFmtId="21" xfId="0" applyFont="1" applyNumberFormat="1"/>
    <xf borderId="34" fillId="0" fontId="5" numFmtId="0" xfId="0" applyAlignment="1" applyBorder="1" applyFont="1">
      <alignment horizontal="right"/>
    </xf>
    <xf borderId="35" fillId="0" fontId="5" numFmtId="165" xfId="0" applyBorder="1" applyFont="1" applyNumberFormat="1"/>
    <xf borderId="36" fillId="0" fontId="5" numFmtId="0" xfId="0" applyBorder="1" applyFont="1"/>
    <xf borderId="0" fillId="0" fontId="5" numFmtId="164" xfId="0" applyFont="1" applyNumberFormat="1"/>
    <xf borderId="0" fillId="0" fontId="5" numFmtId="2" xfId="0" applyFont="1" applyNumberFormat="1"/>
    <xf borderId="37" fillId="0" fontId="5" numFmtId="165" xfId="0" applyBorder="1" applyFont="1" applyNumberFormat="1"/>
    <xf borderId="0" fillId="0" fontId="7" numFmtId="165" xfId="0" applyFont="1" applyNumberFormat="1"/>
    <xf borderId="38" fillId="4" fontId="5" numFmtId="164" xfId="0" applyBorder="1" applyFont="1" applyNumberFormat="1"/>
    <xf borderId="38" fillId="4" fontId="5" numFmtId="0" xfId="0" applyBorder="1" applyFont="1"/>
    <xf borderId="30" fillId="0" fontId="5" numFmtId="0" xfId="0" applyAlignment="1" applyBorder="1" applyFont="1">
      <alignment horizontal="right"/>
    </xf>
    <xf borderId="39" fillId="0" fontId="5" numFmtId="0" xfId="0" applyAlignment="1" applyBorder="1" applyFont="1">
      <alignment horizontal="right"/>
    </xf>
    <xf borderId="40" fillId="4" fontId="5" numFmtId="164" xfId="0" applyBorder="1" applyFont="1" applyNumberFormat="1"/>
    <xf borderId="5" fillId="4" fontId="5" numFmtId="0" xfId="0" applyBorder="1" applyFont="1"/>
    <xf borderId="0" fillId="0" fontId="7" numFmtId="164" xfId="0" applyFont="1" applyNumberFormat="1"/>
    <xf borderId="36" fillId="0" fontId="3" numFmtId="0" xfId="0" applyBorder="1" applyFont="1"/>
    <xf borderId="41" fillId="4" fontId="5" numFmtId="164" xfId="0" applyAlignment="1" applyBorder="1" applyFont="1" applyNumberFormat="1">
      <alignment horizontal="center"/>
    </xf>
    <xf borderId="42" fillId="0" fontId="8" numFmtId="0" xfId="0" applyBorder="1" applyFont="1"/>
    <xf borderId="43" fillId="0" fontId="8" numFmtId="0" xfId="0" applyBorder="1" applyFont="1"/>
    <xf borderId="32" fillId="0" fontId="5" numFmtId="0" xfId="0" applyAlignment="1" applyBorder="1" applyFont="1">
      <alignment horizontal="right"/>
    </xf>
    <xf borderId="44" fillId="0" fontId="8" numFmtId="0" xfId="0" applyBorder="1" applyFont="1"/>
    <xf borderId="37" fillId="0" fontId="8" numFmtId="0" xfId="0" applyBorder="1" applyFont="1"/>
    <xf borderId="45" fillId="0" fontId="5" numFmtId="0" xfId="0" applyAlignment="1" applyBorder="1" applyFont="1">
      <alignment horizontal="left"/>
    </xf>
    <xf borderId="46" fillId="0" fontId="5" numFmtId="0" xfId="0" applyBorder="1" applyFont="1"/>
    <xf borderId="47" fillId="5" fontId="5" numFmtId="164" xfId="0" applyBorder="1" applyFill="1" applyFont="1" applyNumberFormat="1"/>
    <xf borderId="48" fillId="0" fontId="5" numFmtId="0" xfId="0" applyAlignment="1" applyBorder="1" applyFont="1">
      <alignment horizontal="right"/>
    </xf>
    <xf borderId="49" fillId="5" fontId="5" numFmtId="164" xfId="0" applyBorder="1" applyFont="1" applyNumberFormat="1"/>
    <xf borderId="50" fillId="0" fontId="5" numFmtId="0" xfId="0" applyBorder="1" applyFont="1"/>
    <xf borderId="51" fillId="0" fontId="8" numFmtId="0" xfId="0" applyBorder="1" applyFont="1"/>
    <xf borderId="46" fillId="0" fontId="8" numFmtId="0" xfId="0" applyBorder="1" applyFont="1"/>
    <xf borderId="52" fillId="0" fontId="8" numFmtId="0" xfId="0" applyBorder="1" applyFont="1"/>
    <xf borderId="53" fillId="0" fontId="5" numFmtId="0" xfId="0" applyBorder="1" applyFont="1"/>
    <xf borderId="47" fillId="5" fontId="5" numFmtId="0" xfId="0" applyBorder="1" applyFont="1"/>
    <xf borderId="54" fillId="0" fontId="5" numFmtId="164" xfId="0" applyBorder="1" applyFont="1" applyNumberFormat="1"/>
    <xf borderId="46" fillId="0" fontId="5" numFmtId="164" xfId="0" applyBorder="1" applyFont="1" applyNumberFormat="1"/>
    <xf borderId="52" fillId="0" fontId="5" numFmtId="165" xfId="0" applyBorder="1" applyFont="1" applyNumberFormat="1"/>
    <xf borderId="0" fillId="0" fontId="5" numFmtId="0" xfId="0" applyAlignment="1" applyFont="1">
      <alignment horizontal="center"/>
    </xf>
    <xf borderId="0" fillId="0" fontId="5" numFmtId="0" xfId="0" applyFont="1"/>
    <xf borderId="55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0" fillId="0" fontId="5" numFmtId="164" xfId="0" applyAlignment="1" applyBorder="1" applyFont="1" applyNumberFormat="1">
      <alignment horizontal="center"/>
    </xf>
    <xf borderId="56" fillId="0" fontId="5" numFmtId="2" xfId="0" applyAlignment="1" applyBorder="1" applyFont="1" applyNumberFormat="1">
      <alignment horizontal="center"/>
    </xf>
    <xf borderId="56" fillId="0" fontId="5" numFmtId="165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57" fillId="0" fontId="5" numFmtId="0" xfId="0" applyAlignment="1" applyBorder="1" applyFont="1">
      <alignment horizontal="center"/>
    </xf>
    <xf borderId="14" fillId="0" fontId="5" numFmtId="0" xfId="0" applyAlignment="1" applyBorder="1" applyFont="1">
      <alignment horizontal="center"/>
    </xf>
    <xf borderId="14" fillId="0" fontId="5" numFmtId="164" xfId="0" applyAlignment="1" applyBorder="1" applyFont="1" applyNumberFormat="1">
      <alignment horizontal="center"/>
    </xf>
    <xf borderId="58" fillId="0" fontId="5" numFmtId="2" xfId="0" applyAlignment="1" applyBorder="1" applyFont="1" applyNumberFormat="1">
      <alignment horizontal="center"/>
    </xf>
    <xf borderId="58" fillId="0" fontId="5" numFmtId="165" xfId="0" applyAlignment="1" applyBorder="1" applyFont="1" applyNumberFormat="1">
      <alignment horizontal="center"/>
    </xf>
    <xf borderId="59" fillId="0" fontId="5" numFmtId="0" xfId="0" applyBorder="1" applyFont="1"/>
    <xf borderId="16" fillId="0" fontId="5" numFmtId="164" xfId="0" applyBorder="1" applyFont="1" applyNumberFormat="1"/>
    <xf borderId="16" fillId="4" fontId="5" numFmtId="164" xfId="0" applyBorder="1" applyFont="1" applyNumberFormat="1"/>
    <xf borderId="16" fillId="3" fontId="5" numFmtId="165" xfId="0" applyBorder="1" applyFont="1" applyNumberFormat="1"/>
    <xf borderId="16" fillId="6" fontId="5" numFmtId="0" xfId="0" applyBorder="1" applyFill="1" applyFont="1"/>
    <xf borderId="16" fillId="5" fontId="5" numFmtId="164" xfId="0" applyBorder="1" applyFont="1" applyNumberFormat="1"/>
    <xf borderId="16" fillId="5" fontId="5" numFmtId="2" xfId="0" applyBorder="1" applyFont="1" applyNumberFormat="1"/>
    <xf borderId="60" fillId="0" fontId="9" numFmtId="165" xfId="0" applyBorder="1" applyFont="1" applyNumberFormat="1"/>
    <xf borderId="0" fillId="0" fontId="9" numFmtId="165" xfId="0" applyFont="1" applyNumberFormat="1"/>
    <xf borderId="61" fillId="0" fontId="5" numFmtId="0" xfId="0" applyBorder="1" applyFont="1"/>
    <xf borderId="17" fillId="0" fontId="5" numFmtId="164" xfId="0" applyBorder="1" applyFont="1" applyNumberFormat="1"/>
    <xf borderId="17" fillId="4" fontId="5" numFmtId="164" xfId="0" applyBorder="1" applyFont="1" applyNumberFormat="1"/>
    <xf borderId="17" fillId="3" fontId="5" numFmtId="165" xfId="0" applyBorder="1" applyFont="1" applyNumberFormat="1"/>
    <xf borderId="17" fillId="6" fontId="5" numFmtId="0" xfId="0" applyBorder="1" applyFont="1"/>
    <xf borderId="17" fillId="5" fontId="5" numFmtId="164" xfId="0" applyBorder="1" applyFont="1" applyNumberFormat="1"/>
    <xf borderId="17" fillId="5" fontId="5" numFmtId="2" xfId="0" applyBorder="1" applyFont="1" applyNumberFormat="1"/>
    <xf borderId="62" fillId="0" fontId="9" numFmtId="165" xfId="0" applyBorder="1" applyFont="1" applyNumberFormat="1"/>
    <xf borderId="0" fillId="0" fontId="10" numFmtId="0" xfId="0" applyFont="1"/>
    <xf borderId="62" fillId="0" fontId="5" numFmtId="165" xfId="0" applyBorder="1" applyFont="1" applyNumberFormat="1"/>
    <xf borderId="11" fillId="0" fontId="5" numFmtId="0" xfId="0" applyAlignment="1" applyBorder="1" applyFont="1">
      <alignment horizontal="center"/>
    </xf>
    <xf borderId="12" fillId="0" fontId="8" numFmtId="0" xfId="0" applyBorder="1" applyFont="1"/>
    <xf borderId="13" fillId="0" fontId="7" numFmtId="0" xfId="0" applyBorder="1" applyFont="1"/>
    <xf borderId="63" fillId="0" fontId="7" numFmtId="0" xfId="0" applyBorder="1" applyFont="1"/>
    <xf borderId="15" fillId="0" fontId="5" numFmtId="165" xfId="0" applyBorder="1" applyFont="1" applyNumberFormat="1"/>
    <xf borderId="5" fillId="3" fontId="5" numFmtId="165" xfId="0" applyBorder="1" applyFont="1" applyNumberFormat="1"/>
    <xf borderId="5" fillId="3" fontId="5" numFmtId="0" xfId="0" applyBorder="1" applyFont="1"/>
    <xf borderId="5" fillId="5" fontId="5" numFmtId="165" xfId="0" applyBorder="1" applyFont="1" applyNumberFormat="1"/>
    <xf borderId="17" fillId="4" fontId="7" numFmtId="0" xfId="0" applyBorder="1" applyFont="1"/>
    <xf borderId="17" fillId="7" fontId="5" numFmtId="164" xfId="0" applyBorder="1" applyFill="1" applyFont="1" applyNumberFormat="1"/>
    <xf borderId="17" fillId="7" fontId="5" numFmtId="2" xfId="0" applyBorder="1" applyFont="1" applyNumberFormat="1"/>
    <xf borderId="5" fillId="7" fontId="7" numFmtId="165" xfId="0" applyBorder="1" applyFont="1" applyNumberFormat="1"/>
    <xf borderId="64" fillId="0" fontId="5" numFmtId="0" xfId="0" applyBorder="1" applyFont="1"/>
    <xf borderId="65" fillId="0" fontId="5" numFmtId="164" xfId="0" applyBorder="1" applyFont="1" applyNumberFormat="1"/>
    <xf borderId="17" fillId="4" fontId="7" numFmtId="164" xfId="0" applyBorder="1" applyFont="1" applyNumberFormat="1"/>
    <xf borderId="66" fillId="0" fontId="5" numFmtId="0" xfId="0" applyBorder="1" applyFont="1"/>
    <xf borderId="67" fillId="0" fontId="5" numFmtId="0" xfId="0" applyBorder="1" applyFont="1"/>
    <xf borderId="67" fillId="4" fontId="5" numFmtId="0" xfId="0" applyBorder="1" applyFont="1"/>
    <xf borderId="67" fillId="3" fontId="5" numFmtId="0" xfId="0" applyBorder="1" applyFont="1"/>
    <xf borderId="67" fillId="6" fontId="5" numFmtId="0" xfId="0" applyBorder="1" applyFont="1"/>
    <xf borderId="67" fillId="0" fontId="5" numFmtId="164" xfId="0" applyBorder="1" applyFont="1" applyNumberFormat="1"/>
    <xf borderId="67" fillId="0" fontId="5" numFmtId="2" xfId="0" applyBorder="1" applyFont="1" applyNumberFormat="1"/>
    <xf borderId="68" fillId="0" fontId="5" numFmtId="165" xfId="0" applyBorder="1" applyFont="1" applyNumberFormat="1"/>
    <xf borderId="0" fillId="0" fontId="7" numFmtId="2" xfId="0" applyFont="1" applyNumberFormat="1"/>
    <xf borderId="5" fillId="7" fontId="5" numFmtId="165" xfId="0" applyBorder="1" applyFont="1" applyNumberFormat="1"/>
    <xf borderId="6" fillId="7" fontId="5" numFmtId="165" xfId="0" applyBorder="1" applyFont="1" applyNumberFormat="1"/>
    <xf borderId="5" fillId="3" fontId="7" numFmtId="165" xfId="0" applyBorder="1" applyFont="1" applyNumberFormat="1"/>
    <xf borderId="8" fillId="3" fontId="5" numFmtId="165" xfId="0" applyBorder="1" applyFont="1" applyNumberFormat="1"/>
    <xf borderId="8" fillId="3" fontId="7" numFmtId="165" xfId="0" applyBorder="1" applyFont="1" applyNumberFormat="1"/>
    <xf borderId="8" fillId="5" fontId="5" numFmtId="165" xfId="0" applyBorder="1" applyFont="1" applyNumberFormat="1"/>
    <xf borderId="69" fillId="0" fontId="5" numFmtId="165" xfId="0" applyBorder="1" applyFont="1" applyNumberFormat="1"/>
    <xf borderId="1" fillId="4" fontId="1" numFmtId="0" xfId="0" applyBorder="1" applyFont="1"/>
    <xf borderId="12" fillId="0" fontId="4" numFmtId="0" xfId="0" applyAlignment="1" applyBorder="1" applyFont="1">
      <alignment horizontal="left" shrinkToFit="0" wrapText="1"/>
    </xf>
    <xf borderId="13" fillId="0" fontId="8" numFmtId="0" xfId="0" applyBorder="1" applyFont="1"/>
    <xf borderId="1" fillId="5" fontId="1" numFmtId="0" xfId="0" applyBorder="1" applyFont="1"/>
    <xf borderId="1" fillId="6" fontId="1" numFmtId="0" xfId="0" applyBorder="1" applyFont="1"/>
    <xf borderId="1" fillId="3" fontId="1" numFmtId="0" xfId="0" applyBorder="1" applyFont="1"/>
    <xf borderId="63" fillId="0" fontId="1" numFmtId="0" xfId="0" applyBorder="1" applyFont="1"/>
    <xf borderId="15" fillId="0" fontId="8" numFmtId="0" xfId="0" applyBorder="1" applyFont="1"/>
    <xf borderId="70" fillId="0" fontId="1" numFmtId="0" xfId="0" applyBorder="1" applyFont="1"/>
    <xf borderId="71" fillId="0" fontId="8" numFmtId="0" xfId="0" applyBorder="1" applyFont="1"/>
    <xf borderId="69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Offset oxygen readings</a:t>
            </a:r>
          </a:p>
        </c:rich>
      </c:tx>
      <c:overlay val="0"/>
    </c:title>
    <c:plotArea>
      <c:layout>
        <c:manualLayout>
          <c:xMode val="edge"/>
          <c:yMode val="edge"/>
          <c:x val="0.11642698177792302"/>
          <c:y val="0.147300347787105"/>
          <c:w val="0.6739030791882719"/>
          <c:h val="0.749663275561629"/>
        </c:manualLayout>
      </c:layout>
      <c:scatterChart>
        <c:scatterStyle val="lineMarker"/>
        <c:ser>
          <c:idx val="0"/>
          <c:order val="0"/>
          <c:tx>
            <c:strRef>
              <c:f>Winkler!$U$25</c:f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Winkler!$T$26:$T$43</c:f>
            </c:numRef>
          </c:xVal>
          <c:yVal>
            <c:numRef>
              <c:f>Winkler!$U$26:$U$43</c:f>
            </c:numRef>
          </c:yVal>
        </c:ser>
        <c:ser>
          <c:idx val="1"/>
          <c:order val="1"/>
          <c:tx>
            <c:strRef>
              <c:f>Winkler!$V$25</c:f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Winkler!$T$26:$T$43</c:f>
            </c:numRef>
          </c:xVal>
          <c:yVal>
            <c:numRef>
              <c:f>Winkler!$V$26:$V$43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76838"/>
        <c:axId val="1412455392"/>
      </c:scatterChart>
      <c:valAx>
        <c:axId val="17377683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Depth (m)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412455392"/>
      </c:valAx>
      <c:valAx>
        <c:axId val="1412455392"/>
        <c:scaling>
          <c:orientation val="minMax"/>
          <c:max val="7.0"/>
          <c:min val="0.0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Oxygen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3776838"/>
      </c:valAx>
      <c:spPr>
        <a:solidFill>
          <a:srgbClr val="FFFFFF"/>
        </a:solidFill>
      </c:spPr>
    </c:plotArea>
    <c:legend>
      <c:legendPos val="r"/>
      <c:overlay val="0"/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16</xdr:col>
      <xdr:colOff>495300</xdr:colOff>
      <xdr:row>0</xdr:row>
      <xdr:rowOff>76200</xdr:rowOff>
    </xdr:from>
    <xdr:ext cx="8143875" cy="35242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11.86"/>
    <col customWidth="1" min="3" max="3" width="9.0"/>
    <col customWidth="1" min="4" max="4" width="16.14"/>
    <col customWidth="1" min="5" max="5" width="11.0"/>
    <col customWidth="1" min="6" max="6" width="13.86"/>
    <col customWidth="1" min="7" max="7" width="10.43"/>
    <col customWidth="1" min="8" max="8" width="17.43"/>
    <col customWidth="1" min="9" max="9" width="13.43"/>
    <col customWidth="1" min="10" max="10" width="10.14"/>
    <col customWidth="1" min="11" max="11" width="16.57"/>
    <col customWidth="1" min="12" max="12" width="10.14"/>
    <col customWidth="1" min="13" max="13" width="11.14"/>
    <col customWidth="1" min="14" max="16" width="11.57"/>
    <col customWidth="1" min="17" max="17" width="8.86"/>
    <col customWidth="1" min="18" max="18" width="8.57"/>
    <col customWidth="1" min="19" max="19" width="10.0"/>
    <col customWidth="1" min="20" max="21" width="16.14"/>
    <col customWidth="1" min="22" max="22" width="19.43"/>
    <col customWidth="1" min="23" max="23" width="14.14"/>
    <col customWidth="1" min="24" max="28" width="8.86"/>
  </cols>
  <sheetData>
    <row r="1" ht="13.5" customHeight="1"/>
    <row r="2" ht="13.5" customHeight="1"/>
    <row r="3" ht="13.5" customHeight="1"/>
    <row r="4" ht="13.5" customHeight="1"/>
    <row r="5" ht="13.5" customHeight="1">
      <c r="S5" s="33"/>
      <c r="V5" s="34"/>
      <c r="W5" s="34"/>
    </row>
    <row r="6" ht="13.5" customHeight="1">
      <c r="A6" s="35" t="s">
        <v>186</v>
      </c>
      <c r="B6" s="36">
        <v>43305.0</v>
      </c>
      <c r="C6" s="37"/>
      <c r="D6" s="38" t="s">
        <v>193</v>
      </c>
      <c r="E6" s="39" t="s">
        <v>195</v>
      </c>
      <c r="F6" s="35" t="s">
        <v>198</v>
      </c>
      <c r="G6" s="37" t="s">
        <v>201</v>
      </c>
      <c r="H6" s="37">
        <v>0.01</v>
      </c>
      <c r="I6" s="40" t="s">
        <v>203</v>
      </c>
      <c r="J6" s="41">
        <v>10.0</v>
      </c>
      <c r="K6" s="42" t="s">
        <v>205</v>
      </c>
      <c r="L6" s="43"/>
      <c r="M6" s="44"/>
      <c r="N6" s="45"/>
      <c r="O6" s="46"/>
      <c r="P6" s="46"/>
      <c r="S6" s="34"/>
      <c r="T6" s="34"/>
      <c r="U6" s="34"/>
      <c r="V6" s="34"/>
      <c r="W6" s="34"/>
    </row>
    <row r="7" ht="13.5" customHeight="1">
      <c r="A7" s="47" t="s">
        <v>212</v>
      </c>
      <c r="B7" s="48" t="s">
        <v>216</v>
      </c>
      <c r="C7" s="49"/>
      <c r="D7" s="49"/>
      <c r="E7" s="49"/>
      <c r="F7" s="50"/>
      <c r="G7" s="53" t="s">
        <v>231</v>
      </c>
      <c r="H7" s="53" t="s">
        <v>237</v>
      </c>
      <c r="I7" s="55"/>
      <c r="J7" s="56"/>
      <c r="K7" s="57" t="s">
        <v>239</v>
      </c>
      <c r="L7" s="58"/>
      <c r="M7" s="59" t="s">
        <v>241</v>
      </c>
      <c r="N7" s="60"/>
      <c r="O7" s="46"/>
      <c r="P7" s="46"/>
      <c r="S7" s="34"/>
      <c r="T7" s="61"/>
      <c r="U7" s="61"/>
      <c r="V7" s="61"/>
      <c r="W7" s="61"/>
    </row>
    <row r="8" ht="13.5" customHeight="1">
      <c r="A8" s="47" t="s">
        <v>244</v>
      </c>
      <c r="B8" s="62" t="s">
        <v>245</v>
      </c>
      <c r="C8" s="63"/>
      <c r="D8" s="63"/>
      <c r="E8" s="63"/>
      <c r="F8" s="64" t="s">
        <v>248</v>
      </c>
      <c r="G8" s="63">
        <v>0.205</v>
      </c>
      <c r="H8" s="63">
        <v>0.203</v>
      </c>
      <c r="I8" s="65" t="s">
        <v>250</v>
      </c>
      <c r="J8" s="66">
        <v>2.001</v>
      </c>
      <c r="K8" s="57" t="s">
        <v>253</v>
      </c>
      <c r="L8" s="58"/>
      <c r="M8" s="59" t="s">
        <v>254</v>
      </c>
      <c r="N8" s="60"/>
      <c r="O8" s="46"/>
      <c r="P8" s="46"/>
      <c r="S8" s="34"/>
      <c r="T8" s="61"/>
      <c r="U8" s="61"/>
      <c r="V8" s="61"/>
      <c r="W8" s="61"/>
    </row>
    <row r="9" ht="13.5" customHeight="1">
      <c r="A9" s="47" t="s">
        <v>255</v>
      </c>
      <c r="B9" s="63" t="s">
        <v>256</v>
      </c>
      <c r="C9" s="63"/>
      <c r="D9" s="67"/>
      <c r="E9" s="63"/>
      <c r="F9" s="64" t="s">
        <v>257</v>
      </c>
      <c r="G9" s="62">
        <v>0.2</v>
      </c>
      <c r="H9" s="62">
        <v>0.202</v>
      </c>
      <c r="I9" s="65" t="s">
        <v>258</v>
      </c>
      <c r="J9" s="66">
        <v>1.999</v>
      </c>
      <c r="K9" s="57"/>
      <c r="L9" s="58"/>
      <c r="M9" s="59"/>
      <c r="N9" s="60"/>
      <c r="O9" s="46"/>
      <c r="P9" s="46"/>
      <c r="S9" s="34"/>
      <c r="T9" s="61"/>
      <c r="U9" s="61"/>
      <c r="V9" s="68"/>
      <c r="W9" s="61"/>
    </row>
    <row r="10" ht="13.5" customHeight="1">
      <c r="A10" s="69" t="s">
        <v>259</v>
      </c>
      <c r="B10" s="70"/>
      <c r="C10" s="71"/>
      <c r="D10" s="71"/>
      <c r="E10" s="72"/>
      <c r="F10" s="73" t="s">
        <v>260</v>
      </c>
      <c r="G10" s="62">
        <v>0.209</v>
      </c>
      <c r="H10" s="62">
        <v>0.204</v>
      </c>
      <c r="I10" s="55" t="s">
        <v>261</v>
      </c>
      <c r="J10" s="66">
        <v>2.002</v>
      </c>
      <c r="K10" s="57"/>
      <c r="L10" s="58"/>
      <c r="M10" s="59"/>
      <c r="N10" s="60"/>
      <c r="O10" s="46"/>
      <c r="P10" s="46"/>
      <c r="S10" s="34"/>
      <c r="T10" s="61"/>
      <c r="U10" s="61"/>
      <c r="V10" s="61"/>
      <c r="W10" s="61"/>
    </row>
    <row r="11" ht="13.5" customHeight="1">
      <c r="A11" s="57"/>
      <c r="B11" s="74"/>
      <c r="E11" s="75"/>
      <c r="F11" s="76" t="s">
        <v>262</v>
      </c>
      <c r="G11" s="77"/>
      <c r="H11" s="78">
        <f>AVERAGE(G8-H8,G9-H9,G10-H10)</f>
        <v>0.001666666667</v>
      </c>
      <c r="I11" s="79" t="s">
        <v>263</v>
      </c>
      <c r="J11" s="80">
        <f>AVERAGE(J8:J10)</f>
        <v>2.000666667</v>
      </c>
      <c r="K11" s="57"/>
      <c r="L11" s="58"/>
      <c r="M11" s="59"/>
      <c r="N11" s="60"/>
      <c r="O11" s="46"/>
      <c r="P11" s="46"/>
      <c r="S11" s="34"/>
      <c r="T11" s="61"/>
      <c r="U11" s="61"/>
      <c r="V11" s="61"/>
      <c r="W11" s="61"/>
    </row>
    <row r="12" ht="13.5" customHeight="1">
      <c r="A12" s="81"/>
      <c r="B12" s="82"/>
      <c r="C12" s="83"/>
      <c r="D12" s="83"/>
      <c r="E12" s="84"/>
      <c r="F12" s="81"/>
      <c r="G12" s="77"/>
      <c r="H12" s="85" t="s">
        <v>264</v>
      </c>
      <c r="I12" s="86">
        <f>H6*J6/(J11-H11)</f>
        <v>0.05002501251</v>
      </c>
      <c r="J12" s="87" t="s">
        <v>265</v>
      </c>
      <c r="K12" s="81"/>
      <c r="L12" s="88"/>
      <c r="M12" s="88"/>
      <c r="N12" s="89"/>
      <c r="O12" s="46"/>
      <c r="P12" s="46"/>
      <c r="S12" s="34"/>
      <c r="T12" s="61"/>
      <c r="U12" s="61"/>
      <c r="V12" s="61"/>
      <c r="W12" s="61"/>
    </row>
    <row r="13" ht="13.5" customHeight="1">
      <c r="A13" s="90"/>
      <c r="B13" s="91"/>
      <c r="C13" s="91"/>
      <c r="D13" s="58"/>
      <c r="E13" s="91"/>
      <c r="F13" s="91"/>
      <c r="G13" s="91"/>
      <c r="H13" s="91"/>
      <c r="I13" s="91"/>
      <c r="J13" s="91"/>
      <c r="K13" s="91"/>
      <c r="L13" s="58"/>
      <c r="M13" s="59"/>
      <c r="N13" s="46"/>
      <c r="O13" s="46"/>
      <c r="P13" s="46"/>
      <c r="S13" s="34"/>
      <c r="T13" s="61"/>
      <c r="U13" s="61"/>
      <c r="V13" s="61"/>
      <c r="W13" s="61"/>
    </row>
    <row r="14" ht="13.5" customHeight="1">
      <c r="A14" s="92" t="s">
        <v>266</v>
      </c>
      <c r="B14" s="93" t="s">
        <v>267</v>
      </c>
      <c r="C14" s="13" t="s">
        <v>268</v>
      </c>
      <c r="D14" s="94" t="s">
        <v>267</v>
      </c>
      <c r="E14" s="13" t="s">
        <v>269</v>
      </c>
      <c r="F14" s="13" t="s">
        <v>60</v>
      </c>
      <c r="G14" s="13" t="s">
        <v>61</v>
      </c>
      <c r="H14" s="13" t="s">
        <v>270</v>
      </c>
      <c r="I14" s="93" t="s">
        <v>4</v>
      </c>
      <c r="J14" s="93" t="s">
        <v>6</v>
      </c>
      <c r="K14" s="13" t="s">
        <v>271</v>
      </c>
      <c r="L14" s="94" t="s">
        <v>272</v>
      </c>
      <c r="M14" s="95" t="s">
        <v>272</v>
      </c>
      <c r="N14" s="96" t="s">
        <v>259</v>
      </c>
      <c r="O14" s="97"/>
      <c r="P14" s="97"/>
      <c r="S14" s="34"/>
      <c r="T14" s="61"/>
      <c r="U14" s="61"/>
      <c r="V14" s="61"/>
      <c r="W14" s="61"/>
    </row>
    <row r="15" ht="13.5" customHeight="1">
      <c r="A15" s="98" t="s">
        <v>273</v>
      </c>
      <c r="B15" s="99" t="s">
        <v>274</v>
      </c>
      <c r="C15" s="17" t="s">
        <v>275</v>
      </c>
      <c r="D15" s="100" t="s">
        <v>276</v>
      </c>
      <c r="E15" s="99" t="s">
        <v>277</v>
      </c>
      <c r="F15" s="17"/>
      <c r="G15" s="17" t="s">
        <v>75</v>
      </c>
      <c r="H15" s="99" t="s">
        <v>278</v>
      </c>
      <c r="I15" s="99" t="s">
        <v>10</v>
      </c>
      <c r="J15" s="99" t="s">
        <v>8</v>
      </c>
      <c r="K15" s="99" t="s">
        <v>279</v>
      </c>
      <c r="L15" s="100" t="s">
        <v>280</v>
      </c>
      <c r="M15" s="101" t="s">
        <v>281</v>
      </c>
      <c r="N15" s="102"/>
      <c r="O15" s="97"/>
      <c r="P15" s="97"/>
      <c r="Q15" s="34"/>
      <c r="R15" s="34"/>
      <c r="S15" s="34"/>
      <c r="T15" s="61"/>
      <c r="U15" s="61"/>
      <c r="V15" s="61"/>
      <c r="W15" s="61"/>
      <c r="X15" s="34"/>
      <c r="Y15" s="34"/>
      <c r="Z15" s="34"/>
      <c r="AA15" s="34"/>
      <c r="AB15" s="34"/>
    </row>
    <row r="16" ht="13.5" customHeight="1">
      <c r="A16" s="103">
        <v>222.0</v>
      </c>
      <c r="B16" s="22">
        <v>116.043</v>
      </c>
      <c r="C16" s="22">
        <v>25.1</v>
      </c>
      <c r="D16" s="104">
        <f t="shared" ref="D16:D34" si="1">B16*(1+0.00001*(J16-20))</f>
        <v>116.0324563</v>
      </c>
      <c r="E16" s="105">
        <v>1.731</v>
      </c>
      <c r="F16" s="21">
        <v>2.0</v>
      </c>
      <c r="G16" s="22">
        <v>1.0</v>
      </c>
      <c r="H16" s="106">
        <f>Pot._temp!C18</f>
        <v>80.858</v>
      </c>
      <c r="I16" s="106">
        <f>Pot._temp!D18</f>
        <v>34.954</v>
      </c>
      <c r="J16" s="107">
        <f>Pot._temp!G18</f>
        <v>10.91394669</v>
      </c>
      <c r="K16" s="22">
        <f t="shared" ref="K16:K34" si="2">(0.999842594+6.793952*J16*0.00001-9.09529*J16*J16*0.000001+1.001685*J16*J16*J16*0.0000001-1.120083*J16*J16*J16*J16*0.000000001+6.536332*J16*J16*J16*J16*J16*1E-12)+((0.000824493-0.0000040899*J16+0.000000076438*J16*J16-0.00000000082467*J16*J16*J16+5.3875E-12*J16*J16*J16*J16)*I16)+((-0.00000572466+0.00000010227*J16-0.0000000016546*J16*J16)*I16^1.5)+(0.00000048314*I16*I16)</f>
        <v>1.026755778</v>
      </c>
      <c r="L16" s="108">
        <f t="shared" ref="L16:L34" si="3">(((E16-$H$11)*$I$12*5598)-1.7)/(D16-2)</f>
        <v>4.231975326</v>
      </c>
      <c r="M16" s="109">
        <f t="shared" ref="M16:M34" si="4">L16*44.66/K16</f>
        <v>184.0749495</v>
      </c>
      <c r="N16" s="110"/>
      <c r="O16" s="111"/>
      <c r="P16" s="111"/>
    </row>
    <row r="17" ht="13.5" customHeight="1">
      <c r="A17" s="112">
        <v>220.0</v>
      </c>
      <c r="B17" s="27">
        <v>115.912</v>
      </c>
      <c r="C17" s="27">
        <v>24.9</v>
      </c>
      <c r="D17" s="113">
        <f t="shared" si="1"/>
        <v>115.9079208</v>
      </c>
      <c r="E17" s="114">
        <v>1.727</v>
      </c>
      <c r="F17" s="26">
        <v>2.0</v>
      </c>
      <c r="G17" s="27">
        <v>6.0</v>
      </c>
      <c r="H17" s="115">
        <f>Pot._temp!C19</f>
        <v>31.754</v>
      </c>
      <c r="I17" s="115">
        <f>Pot._temp!D19</f>
        <v>35.3373</v>
      </c>
      <c r="J17" s="116">
        <f>Pot._temp!G19</f>
        <v>16.48077703</v>
      </c>
      <c r="K17" s="27">
        <f t="shared" si="2"/>
        <v>1.025896712</v>
      </c>
      <c r="L17" s="117">
        <f t="shared" si="3"/>
        <v>4.226768234</v>
      </c>
      <c r="M17" s="118">
        <f t="shared" si="4"/>
        <v>184.0024118</v>
      </c>
      <c r="N17" s="119"/>
      <c r="O17" s="111"/>
      <c r="P17" s="111"/>
    </row>
    <row r="18" ht="13.5" customHeight="1">
      <c r="A18" s="112">
        <v>642.0</v>
      </c>
      <c r="B18" s="27">
        <v>118.565</v>
      </c>
      <c r="C18" s="27">
        <v>25.2</v>
      </c>
      <c r="D18" s="113">
        <f t="shared" si="1"/>
        <v>118.5500372</v>
      </c>
      <c r="E18" s="114">
        <v>1.738</v>
      </c>
      <c r="F18" s="26">
        <v>3.0</v>
      </c>
      <c r="G18" s="27">
        <v>1.0</v>
      </c>
      <c r="H18" s="115">
        <f>Pot._temp!C20</f>
        <v>297.43</v>
      </c>
      <c r="I18" s="115">
        <f>Pot._temp!D20</f>
        <v>34.6282</v>
      </c>
      <c r="J18" s="116">
        <f>Pot._temp!G20</f>
        <v>7.38011973</v>
      </c>
      <c r="K18" s="27">
        <f t="shared" si="2"/>
        <v>1.027072678</v>
      </c>
      <c r="L18" s="117">
        <f t="shared" si="3"/>
        <v>4.157380237</v>
      </c>
      <c r="M18" s="118">
        <f t="shared" si="4"/>
        <v>180.7745502</v>
      </c>
      <c r="N18" s="119"/>
      <c r="O18" s="111"/>
      <c r="P18" s="111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ht="13.5" customHeight="1">
      <c r="A19" s="112">
        <v>225.0</v>
      </c>
      <c r="B19" s="27">
        <v>117.832</v>
      </c>
      <c r="C19" s="27">
        <v>25.1</v>
      </c>
      <c r="D19" s="113">
        <f t="shared" si="1"/>
        <v>117.8229218</v>
      </c>
      <c r="E19" s="114">
        <v>1.93</v>
      </c>
      <c r="F19" s="26">
        <v>3.0</v>
      </c>
      <c r="G19" s="27">
        <v>4.0</v>
      </c>
      <c r="H19" s="115">
        <f>Pot._temp!C21</f>
        <v>149.243</v>
      </c>
      <c r="I19" s="115">
        <f>Pot._temp!D21</f>
        <v>35.1193</v>
      </c>
      <c r="J19" s="116">
        <f>Pot._temp!G21</f>
        <v>12.29562819</v>
      </c>
      <c r="K19" s="27">
        <f t="shared" si="2"/>
        <v>1.026625319</v>
      </c>
      <c r="L19" s="117">
        <f t="shared" si="3"/>
        <v>4.647702691</v>
      </c>
      <c r="M19" s="118">
        <f t="shared" si="4"/>
        <v>202.1832097</v>
      </c>
      <c r="N19" s="121"/>
      <c r="O19" s="46"/>
      <c r="P19" s="46"/>
    </row>
    <row r="20" ht="13.5" customHeight="1">
      <c r="A20" s="112">
        <v>226.0</v>
      </c>
      <c r="B20" s="27">
        <v>117.25</v>
      </c>
      <c r="C20" s="27">
        <v>25.0</v>
      </c>
      <c r="D20" s="113">
        <f t="shared" si="1"/>
        <v>117.2431351</v>
      </c>
      <c r="E20" s="114">
        <v>1.723</v>
      </c>
      <c r="F20" s="26">
        <v>3.0</v>
      </c>
      <c r="G20" s="27">
        <v>5.0</v>
      </c>
      <c r="H20" s="115">
        <f>Pot._temp!C22</f>
        <v>100.063</v>
      </c>
      <c r="I20" s="115">
        <f>Pot._temp!D22</f>
        <v>35.2805</v>
      </c>
      <c r="J20" s="116">
        <f>Pot._temp!G22</f>
        <v>14.14504372</v>
      </c>
      <c r="K20" s="27">
        <f t="shared" si="2"/>
        <v>1.026373978</v>
      </c>
      <c r="L20" s="117">
        <f t="shared" si="3"/>
        <v>4.168076657</v>
      </c>
      <c r="M20" s="118">
        <f t="shared" si="4"/>
        <v>181.3630386</v>
      </c>
      <c r="N20" s="121"/>
      <c r="O20" s="46"/>
      <c r="P20" s="46"/>
    </row>
    <row r="21" ht="13.5" customHeight="1">
      <c r="A21" s="112">
        <v>227.0</v>
      </c>
      <c r="B21" s="27">
        <v>116.015</v>
      </c>
      <c r="C21" s="27">
        <v>25.3</v>
      </c>
      <c r="D21" s="113">
        <f t="shared" si="1"/>
        <v>115.9991882</v>
      </c>
      <c r="E21" s="114">
        <v>1.608</v>
      </c>
      <c r="F21" s="26">
        <v>4.0</v>
      </c>
      <c r="G21" s="27">
        <v>1.0</v>
      </c>
      <c r="H21" s="115">
        <f>Pot._temp!C23</f>
        <v>547.912</v>
      </c>
      <c r="I21" s="115">
        <f>Pot._temp!D23</f>
        <v>34.5725</v>
      </c>
      <c r="J21" s="116">
        <f>Pot._temp!G23</f>
        <v>6.370873758</v>
      </c>
      <c r="K21" s="27">
        <f t="shared" si="2"/>
        <v>1.027167102</v>
      </c>
      <c r="L21" s="117">
        <f t="shared" si="3"/>
        <v>3.931059738</v>
      </c>
      <c r="M21" s="118">
        <f t="shared" si="4"/>
        <v>170.9177869</v>
      </c>
      <c r="N21" s="121"/>
      <c r="O21" s="46"/>
      <c r="P21" s="46"/>
    </row>
    <row r="22" ht="13.5" customHeight="1">
      <c r="A22" s="112">
        <v>228.0</v>
      </c>
      <c r="B22" s="27">
        <v>117.119</v>
      </c>
      <c r="C22" s="27">
        <v>25.2</v>
      </c>
      <c r="D22" s="113">
        <f t="shared" si="1"/>
        <v>117.1113677</v>
      </c>
      <c r="E22" s="114">
        <v>2.009</v>
      </c>
      <c r="F22" s="26">
        <v>4.0</v>
      </c>
      <c r="G22" s="27">
        <v>5.0</v>
      </c>
      <c r="H22" s="115">
        <f>Pot._temp!C24</f>
        <v>151.039</v>
      </c>
      <c r="I22" s="115">
        <f>Pot._temp!D24</f>
        <v>35.2845</v>
      </c>
      <c r="J22" s="116">
        <f>Pot._temp!G24</f>
        <v>13.48328332</v>
      </c>
      <c r="K22" s="27">
        <f t="shared" si="2"/>
        <v>1.026515519</v>
      </c>
      <c r="L22" s="117">
        <f t="shared" si="3"/>
        <v>4.868621389</v>
      </c>
      <c r="M22" s="118">
        <f t="shared" si="4"/>
        <v>211.8162143</v>
      </c>
      <c r="N22" s="121"/>
      <c r="O22" s="46"/>
      <c r="P22" s="46"/>
    </row>
    <row r="23" ht="13.5" customHeight="1">
      <c r="A23" s="112">
        <v>229.0</v>
      </c>
      <c r="B23" s="27">
        <v>115.955</v>
      </c>
      <c r="C23" s="27">
        <v>25.1</v>
      </c>
      <c r="D23" s="113">
        <f t="shared" si="1"/>
        <v>115.951679</v>
      </c>
      <c r="E23" s="114">
        <v>1.559</v>
      </c>
      <c r="F23" s="26">
        <v>4.0</v>
      </c>
      <c r="G23" s="27">
        <v>7.0</v>
      </c>
      <c r="H23" s="115">
        <f>Pot._temp!C25</f>
        <v>58.659</v>
      </c>
      <c r="I23" s="115">
        <f>Pot._temp!D25</f>
        <v>35.4764</v>
      </c>
      <c r="J23" s="116">
        <f>Pot._temp!G25</f>
        <v>17.13595563</v>
      </c>
      <c r="K23" s="27">
        <f t="shared" si="2"/>
        <v>1.025848477</v>
      </c>
      <c r="L23" s="117">
        <f t="shared" si="3"/>
        <v>3.81227957</v>
      </c>
      <c r="M23" s="118">
        <f t="shared" si="4"/>
        <v>165.9664262</v>
      </c>
      <c r="N23" s="121"/>
      <c r="O23" s="46"/>
      <c r="P23" s="46"/>
    </row>
    <row r="24" ht="13.5" customHeight="1">
      <c r="A24" s="112">
        <v>343.0</v>
      </c>
      <c r="B24" s="27">
        <v>118.105</v>
      </c>
      <c r="C24" s="27">
        <v>25.0</v>
      </c>
      <c r="D24" s="113">
        <f t="shared" si="1"/>
        <v>118.0868399</v>
      </c>
      <c r="E24" s="114">
        <v>1.479</v>
      </c>
      <c r="F24" s="26">
        <v>5.0</v>
      </c>
      <c r="G24" s="27">
        <v>1.0</v>
      </c>
      <c r="H24" s="115">
        <f>Pot._temp!C26</f>
        <v>1000.215</v>
      </c>
      <c r="I24" s="115">
        <f>Pot._temp!D26</f>
        <v>34.5465</v>
      </c>
      <c r="J24" s="116">
        <f>Pot._temp!G26</f>
        <v>4.62374202</v>
      </c>
      <c r="K24" s="27">
        <f t="shared" si="2"/>
        <v>1.027358501</v>
      </c>
      <c r="L24" s="117">
        <f t="shared" si="3"/>
        <v>3.549174538</v>
      </c>
      <c r="M24" s="118">
        <f t="shared" si="4"/>
        <v>154.2851251</v>
      </c>
      <c r="N24" s="121"/>
      <c r="O24" s="46"/>
      <c r="P24" s="46"/>
      <c r="R24" s="122" t="s">
        <v>282</v>
      </c>
      <c r="S24" s="123"/>
      <c r="T24" s="123"/>
      <c r="U24" s="123"/>
      <c r="V24" s="123"/>
      <c r="W24" s="124"/>
    </row>
    <row r="25" ht="13.5" customHeight="1">
      <c r="A25" s="112">
        <v>230.0</v>
      </c>
      <c r="B25" s="27">
        <v>117.16</v>
      </c>
      <c r="C25" s="27">
        <v>24.8</v>
      </c>
      <c r="D25" s="113">
        <f t="shared" si="1"/>
        <v>117.1433698</v>
      </c>
      <c r="E25" s="114">
        <v>1.643</v>
      </c>
      <c r="F25" s="26">
        <v>5.0</v>
      </c>
      <c r="G25" s="27">
        <v>2.0</v>
      </c>
      <c r="H25" s="115">
        <f>Pot._temp!C27</f>
        <v>750.687</v>
      </c>
      <c r="I25" s="115">
        <f>Pot._temp!D27</f>
        <v>34.5336</v>
      </c>
      <c r="J25" s="116">
        <f>Pot._temp!G27</f>
        <v>5.805527831</v>
      </c>
      <c r="K25" s="27">
        <f t="shared" si="2"/>
        <v>1.027208794</v>
      </c>
      <c r="L25" s="117">
        <f t="shared" si="3"/>
        <v>3.977120181</v>
      </c>
      <c r="M25" s="118">
        <f t="shared" si="4"/>
        <v>172.9134216</v>
      </c>
      <c r="N25" s="121"/>
      <c r="O25" s="46"/>
      <c r="P25" s="46"/>
      <c r="R25" s="125" t="s">
        <v>283</v>
      </c>
      <c r="S25" s="91" t="s">
        <v>284</v>
      </c>
      <c r="T25" s="46" t="s">
        <v>285</v>
      </c>
      <c r="U25" s="46" t="s">
        <v>286</v>
      </c>
      <c r="V25" s="46" t="s">
        <v>287</v>
      </c>
      <c r="W25" s="126" t="s">
        <v>288</v>
      </c>
    </row>
    <row r="26" ht="13.5" customHeight="1">
      <c r="A26" s="112">
        <v>231.0</v>
      </c>
      <c r="B26" s="27">
        <v>116.961</v>
      </c>
      <c r="C26" s="27">
        <v>25.0</v>
      </c>
      <c r="D26" s="113">
        <f t="shared" si="1"/>
        <v>116.9476416</v>
      </c>
      <c r="E26" s="114">
        <v>1.706</v>
      </c>
      <c r="F26" s="26">
        <v>5.0</v>
      </c>
      <c r="G26" s="27">
        <v>3.0</v>
      </c>
      <c r="H26" s="115">
        <f>Pot._temp!C28</f>
        <v>500.176</v>
      </c>
      <c r="I26" s="115">
        <f>Pot._temp!D28</f>
        <v>34.7076</v>
      </c>
      <c r="J26" s="116">
        <f>Pot._temp!G28</f>
        <v>8.578741404</v>
      </c>
      <c r="K26" s="27">
        <f t="shared" si="2"/>
        <v>1.026956099</v>
      </c>
      <c r="L26" s="117">
        <f t="shared" si="3"/>
        <v>4.137375367</v>
      </c>
      <c r="M26" s="118">
        <f t="shared" si="4"/>
        <v>179.925105</v>
      </c>
      <c r="N26" s="121"/>
      <c r="O26" s="46"/>
      <c r="P26" s="46"/>
      <c r="R26" s="125">
        <f t="shared" ref="R26:T26" si="5">F16</f>
        <v>2</v>
      </c>
      <c r="S26" s="91">
        <f t="shared" si="5"/>
        <v>1</v>
      </c>
      <c r="T26" s="127">
        <f t="shared" si="5"/>
        <v>80.858</v>
      </c>
      <c r="U26" s="128">
        <f>'Sta2'!D250</f>
        <v>4.25149</v>
      </c>
      <c r="V26" s="129">
        <f t="shared" ref="V26:V38" si="7">L16</f>
        <v>4.231975326</v>
      </c>
      <c r="W26" s="126">
        <f t="shared" ref="W26:W38" si="8">U26-V26</f>
        <v>0.01951467428</v>
      </c>
    </row>
    <row r="27" ht="13.5" customHeight="1">
      <c r="A27" s="112">
        <v>232.0</v>
      </c>
      <c r="B27" s="27">
        <v>117.044</v>
      </c>
      <c r="C27" s="27">
        <v>25.2</v>
      </c>
      <c r="D27" s="113">
        <f t="shared" si="1"/>
        <v>117.0403918</v>
      </c>
      <c r="E27" s="114">
        <v>2.051</v>
      </c>
      <c r="F27" s="26">
        <v>5.0</v>
      </c>
      <c r="G27" s="27">
        <v>7.0</v>
      </c>
      <c r="H27" s="115">
        <f>Pot._temp!C29</f>
        <v>99.848</v>
      </c>
      <c r="I27" s="115">
        <f>Pot._temp!D29</f>
        <v>35.5884</v>
      </c>
      <c r="J27" s="116">
        <f>Pot._temp!G29</f>
        <v>16.91722632</v>
      </c>
      <c r="K27" s="27">
        <f t="shared" si="2"/>
        <v>1.025986717</v>
      </c>
      <c r="L27" s="117">
        <f t="shared" si="3"/>
        <v>4.973864733</v>
      </c>
      <c r="M27" s="118">
        <f t="shared" si="4"/>
        <v>216.5065057</v>
      </c>
      <c r="N27" s="121"/>
      <c r="O27" s="46"/>
      <c r="P27" s="46"/>
      <c r="R27" s="125">
        <f t="shared" ref="R27:T27" si="6">F17</f>
        <v>2</v>
      </c>
      <c r="S27" s="91">
        <f t="shared" si="6"/>
        <v>6</v>
      </c>
      <c r="T27" s="127">
        <f t="shared" si="6"/>
        <v>31.754</v>
      </c>
      <c r="U27" s="128">
        <f>'Sta2'!D260</f>
        <v>4.2141</v>
      </c>
      <c r="V27" s="129">
        <f t="shared" si="7"/>
        <v>4.226768234</v>
      </c>
      <c r="W27" s="126">
        <f t="shared" si="8"/>
        <v>-0.01266823364</v>
      </c>
    </row>
    <row r="28" ht="13.5" customHeight="1">
      <c r="A28" s="27">
        <v>258.0</v>
      </c>
      <c r="B28" s="27">
        <v>117.308</v>
      </c>
      <c r="C28" s="27">
        <v>25.3</v>
      </c>
      <c r="D28" s="113">
        <f t="shared" si="1"/>
        <v>117.2921837</v>
      </c>
      <c r="E28" s="26">
        <v>1.643</v>
      </c>
      <c r="F28" s="26">
        <v>6.0</v>
      </c>
      <c r="G28" s="27">
        <v>2.0</v>
      </c>
      <c r="H28" s="115">
        <f>Pot._temp!C30</f>
        <v>750.239</v>
      </c>
      <c r="I28" s="115">
        <f>Pot._temp!D30</f>
        <v>34.5753</v>
      </c>
      <c r="J28" s="116">
        <f>Pot._temp!G30</f>
        <v>6.517298239</v>
      </c>
      <c r="K28" s="27">
        <f t="shared" si="2"/>
        <v>1.027149957</v>
      </c>
      <c r="L28" s="117">
        <f t="shared" si="3"/>
        <v>3.971986693</v>
      </c>
      <c r="M28" s="118">
        <f t="shared" si="4"/>
        <v>172.7001248</v>
      </c>
      <c r="N28" s="61"/>
      <c r="O28" s="46"/>
      <c r="P28" s="46"/>
      <c r="R28" s="125">
        <f t="shared" ref="R28:T28" si="9">F18</f>
        <v>3</v>
      </c>
      <c r="S28" s="91">
        <f t="shared" si="9"/>
        <v>1</v>
      </c>
      <c r="T28" s="127">
        <f t="shared" si="9"/>
        <v>297.43</v>
      </c>
      <c r="U28" s="128">
        <f>'Sta3'!D250</f>
        <v>4.18519</v>
      </c>
      <c r="V28" s="129">
        <f t="shared" si="7"/>
        <v>4.157380237</v>
      </c>
      <c r="W28" s="126">
        <f t="shared" si="8"/>
        <v>0.02780976324</v>
      </c>
    </row>
    <row r="29" ht="13.5" customHeight="1">
      <c r="A29" s="27">
        <v>249.0</v>
      </c>
      <c r="B29" s="27">
        <v>117.047</v>
      </c>
      <c r="C29" s="27">
        <v>25.1</v>
      </c>
      <c r="D29" s="113">
        <f t="shared" si="1"/>
        <v>117.0349576</v>
      </c>
      <c r="E29" s="130" t="s">
        <v>289</v>
      </c>
      <c r="F29" s="26">
        <v>6.0</v>
      </c>
      <c r="G29" s="27">
        <v>3.0</v>
      </c>
      <c r="H29" s="115">
        <f>Pot._temp!C31</f>
        <v>499.566</v>
      </c>
      <c r="I29" s="115">
        <f>Pot._temp!D31</f>
        <v>34.8006</v>
      </c>
      <c r="J29" s="116">
        <f>Pot._temp!G31</f>
        <v>9.7114964</v>
      </c>
      <c r="K29" s="27">
        <f t="shared" si="2"/>
        <v>1.026845534</v>
      </c>
      <c r="L29" s="131" t="str">
        <f t="shared" si="3"/>
        <v>#VALUE!</v>
      </c>
      <c r="M29" s="132" t="str">
        <f t="shared" si="4"/>
        <v>#VALUE!</v>
      </c>
      <c r="N29" s="133" t="s">
        <v>290</v>
      </c>
      <c r="O29" s="46"/>
      <c r="P29" s="46"/>
      <c r="R29" s="125">
        <f t="shared" ref="R29:T29" si="10">F19</f>
        <v>3</v>
      </c>
      <c r="S29" s="91">
        <f t="shared" si="10"/>
        <v>4</v>
      </c>
      <c r="T29" s="127">
        <f t="shared" si="10"/>
        <v>149.243</v>
      </c>
      <c r="U29" s="128">
        <f>'Sta3'!D256</f>
        <v>4.67704</v>
      </c>
      <c r="V29" s="129">
        <f t="shared" si="7"/>
        <v>4.647702691</v>
      </c>
      <c r="W29" s="126">
        <f t="shared" si="8"/>
        <v>0.02933730904</v>
      </c>
    </row>
    <row r="30" ht="13.5" customHeight="1">
      <c r="A30" s="134">
        <v>257.0</v>
      </c>
      <c r="B30" s="17">
        <v>116.044</v>
      </c>
      <c r="C30" s="17">
        <v>25.0</v>
      </c>
      <c r="D30" s="135">
        <f t="shared" si="1"/>
        <v>116.0355165</v>
      </c>
      <c r="E30" s="114">
        <v>1.811</v>
      </c>
      <c r="F30" s="26">
        <v>6.0</v>
      </c>
      <c r="G30" s="27">
        <v>4.0</v>
      </c>
      <c r="H30" s="115">
        <f>Pot._temp!C32</f>
        <v>299.427</v>
      </c>
      <c r="I30" s="115">
        <f>Pot._temp!D32</f>
        <v>35.1578</v>
      </c>
      <c r="J30" s="116">
        <f>Pot._temp!G32</f>
        <v>12.68939829</v>
      </c>
      <c r="K30" s="27">
        <f t="shared" si="2"/>
        <v>1.026577877</v>
      </c>
      <c r="L30" s="117">
        <f t="shared" si="3"/>
        <v>4.428319864</v>
      </c>
      <c r="M30" s="118">
        <f t="shared" si="4"/>
        <v>192.6485751</v>
      </c>
      <c r="N30" s="121"/>
      <c r="O30" s="46"/>
      <c r="P30" s="46"/>
      <c r="R30" s="125">
        <f t="shared" ref="R30:T30" si="11">F20</f>
        <v>3</v>
      </c>
      <c r="S30" s="91">
        <f t="shared" si="11"/>
        <v>5</v>
      </c>
      <c r="T30" s="127">
        <f t="shared" si="11"/>
        <v>100.063</v>
      </c>
      <c r="U30" s="128">
        <f>'Sta3'!D258</f>
        <v>4.12138</v>
      </c>
      <c r="V30" s="129">
        <f t="shared" si="7"/>
        <v>4.168076657</v>
      </c>
      <c r="W30" s="126">
        <f t="shared" si="8"/>
        <v>-0.04669665676</v>
      </c>
    </row>
    <row r="31" ht="13.5" customHeight="1">
      <c r="A31" s="134">
        <v>342.0</v>
      </c>
      <c r="B31" s="17">
        <v>118.015</v>
      </c>
      <c r="C31" s="17">
        <v>25.0</v>
      </c>
      <c r="D31" s="113">
        <f t="shared" si="1"/>
        <v>118.0130996</v>
      </c>
      <c r="E31" s="130" t="s">
        <v>289</v>
      </c>
      <c r="F31" s="26">
        <v>6.0</v>
      </c>
      <c r="G31" s="27">
        <v>8.0</v>
      </c>
      <c r="H31" s="115">
        <f>Pot._temp!C33</f>
        <v>58.901</v>
      </c>
      <c r="I31" s="115">
        <f>Pot._temp!D33</f>
        <v>35.5159</v>
      </c>
      <c r="J31" s="116">
        <f>Pot._temp!G33</f>
        <v>18.38971379</v>
      </c>
      <c r="K31" s="27">
        <f t="shared" si="2"/>
        <v>1.025571314</v>
      </c>
      <c r="L31" s="131" t="str">
        <f t="shared" si="3"/>
        <v>#VALUE!</v>
      </c>
      <c r="M31" s="132" t="str">
        <f t="shared" si="4"/>
        <v>#VALUE!</v>
      </c>
      <c r="N31" s="133" t="s">
        <v>291</v>
      </c>
      <c r="O31" s="46"/>
      <c r="P31" s="46"/>
      <c r="R31" s="125">
        <f t="shared" ref="R31:T31" si="12">F21</f>
        <v>4</v>
      </c>
      <c r="S31" s="91">
        <f t="shared" si="12"/>
        <v>1</v>
      </c>
      <c r="T31" s="127">
        <f t="shared" si="12"/>
        <v>547.912</v>
      </c>
      <c r="U31" s="128">
        <f>'Sta4'!D250</f>
        <v>3.94788</v>
      </c>
      <c r="V31" s="129">
        <f t="shared" si="7"/>
        <v>3.931059738</v>
      </c>
      <c r="W31" s="126">
        <f t="shared" si="8"/>
        <v>0.01682026171</v>
      </c>
    </row>
    <row r="32" ht="13.5" customHeight="1">
      <c r="A32" s="134">
        <v>344.0</v>
      </c>
      <c r="B32" s="17">
        <v>118.145</v>
      </c>
      <c r="C32" s="17">
        <v>25.1</v>
      </c>
      <c r="D32" s="113">
        <f t="shared" si="1"/>
        <v>118.1299015</v>
      </c>
      <c r="E32" s="130">
        <v>1.647</v>
      </c>
      <c r="F32" s="26">
        <v>7.0</v>
      </c>
      <c r="G32" s="27">
        <v>2.0</v>
      </c>
      <c r="H32" s="115">
        <f>Pot._temp!C34</f>
        <v>752.666</v>
      </c>
      <c r="I32" s="115">
        <f>Pot._temp!D34</f>
        <v>34.6145</v>
      </c>
      <c r="J32" s="116">
        <f>Pot._temp!G34</f>
        <v>7.220360297</v>
      </c>
      <c r="K32" s="27">
        <f t="shared" si="2"/>
        <v>1.02708455</v>
      </c>
      <c r="L32" s="117">
        <f t="shared" si="3"/>
        <v>3.952980014</v>
      </c>
      <c r="M32" s="118">
        <f t="shared" si="4"/>
        <v>171.8846685</v>
      </c>
      <c r="N32" s="121"/>
      <c r="O32" s="46"/>
      <c r="P32" s="46"/>
      <c r="R32" s="125">
        <f t="shared" ref="R32:T32" si="13">F22</f>
        <v>4</v>
      </c>
      <c r="S32" s="91">
        <f t="shared" si="13"/>
        <v>5</v>
      </c>
      <c r="T32" s="127">
        <f t="shared" si="13"/>
        <v>151.039</v>
      </c>
      <c r="U32" s="128">
        <f>'Sta4'!D258</f>
        <v>4.85972</v>
      </c>
      <c r="V32" s="129">
        <f t="shared" si="7"/>
        <v>4.868621389</v>
      </c>
      <c r="W32" s="126">
        <f t="shared" si="8"/>
        <v>-0.008901388978</v>
      </c>
    </row>
    <row r="33" ht="13.5" customHeight="1">
      <c r="A33" s="134">
        <v>345.0</v>
      </c>
      <c r="B33" s="17">
        <v>116.46</v>
      </c>
      <c r="C33" s="17">
        <v>25.3</v>
      </c>
      <c r="D33" s="113">
        <f t="shared" si="1"/>
        <v>116.452672</v>
      </c>
      <c r="E33" s="130">
        <v>1.955</v>
      </c>
      <c r="F33" s="26">
        <v>7.0</v>
      </c>
      <c r="G33" s="27">
        <v>4.0</v>
      </c>
      <c r="H33" s="115">
        <f>Pot._temp!C35</f>
        <v>297.976</v>
      </c>
      <c r="I33" s="115">
        <f>Pot._temp!D35</f>
        <v>35.317</v>
      </c>
      <c r="J33" s="116">
        <f>Pot._temp!G35</f>
        <v>13.70770162</v>
      </c>
      <c r="K33" s="27">
        <f t="shared" si="2"/>
        <v>1.026494173</v>
      </c>
      <c r="L33" s="117">
        <f t="shared" si="3"/>
        <v>4.764515291</v>
      </c>
      <c r="M33" s="118">
        <f t="shared" si="4"/>
        <v>207.2912428</v>
      </c>
      <c r="N33" s="121"/>
      <c r="O33" s="46"/>
      <c r="P33" s="46"/>
      <c r="R33" s="125">
        <f t="shared" ref="R33:T33" si="14">F23</f>
        <v>4</v>
      </c>
      <c r="S33" s="91">
        <f t="shared" si="14"/>
        <v>7</v>
      </c>
      <c r="T33" s="127">
        <f t="shared" si="14"/>
        <v>58.659</v>
      </c>
      <c r="U33" s="128">
        <f>'Sta4'!D262</f>
        <v>4.01756</v>
      </c>
      <c r="V33" s="129">
        <f t="shared" si="7"/>
        <v>3.81227957</v>
      </c>
      <c r="W33" s="126">
        <f t="shared" si="8"/>
        <v>0.2052804298</v>
      </c>
    </row>
    <row r="34" ht="13.5" customHeight="1">
      <c r="A34" s="134">
        <v>348.0</v>
      </c>
      <c r="B34" s="17">
        <v>117.804</v>
      </c>
      <c r="C34" s="17">
        <v>25.2</v>
      </c>
      <c r="D34" s="113">
        <f t="shared" si="1"/>
        <v>117.8025532</v>
      </c>
      <c r="E34" s="136">
        <v>1.99</v>
      </c>
      <c r="F34" s="26">
        <v>7.0</v>
      </c>
      <c r="G34" s="27">
        <v>8.0</v>
      </c>
      <c r="H34" s="115">
        <f>Pot._temp!C36</f>
        <v>62.67</v>
      </c>
      <c r="I34" s="115">
        <f>Pot._temp!D36</f>
        <v>35.5866</v>
      </c>
      <c r="J34" s="116">
        <f>Pot._temp!G36</f>
        <v>18.7718887</v>
      </c>
      <c r="K34" s="27">
        <f t="shared" si="2"/>
        <v>1.025528969</v>
      </c>
      <c r="L34" s="117">
        <f t="shared" si="3"/>
        <v>4.793615434</v>
      </c>
      <c r="M34" s="118">
        <f t="shared" si="4"/>
        <v>208.7536011</v>
      </c>
      <c r="N34" s="121"/>
      <c r="O34" s="46"/>
      <c r="P34" s="46"/>
      <c r="R34" s="125">
        <f t="shared" ref="R34:T34" si="15">F24</f>
        <v>5</v>
      </c>
      <c r="S34" s="91">
        <f t="shared" si="15"/>
        <v>1</v>
      </c>
      <c r="T34" s="127">
        <f t="shared" si="15"/>
        <v>1000.215</v>
      </c>
      <c r="U34" s="127">
        <f>'Sta5'!D250</f>
        <v>3.65888</v>
      </c>
      <c r="V34" s="129">
        <f t="shared" si="7"/>
        <v>3.549174538</v>
      </c>
      <c r="W34" s="126">
        <f t="shared" si="8"/>
        <v>0.1097054623</v>
      </c>
    </row>
    <row r="35" ht="13.5" customHeight="1">
      <c r="A35" s="137"/>
      <c r="B35" s="138"/>
      <c r="C35" s="138"/>
      <c r="D35" s="113"/>
      <c r="E35" s="139"/>
      <c r="F35" s="26"/>
      <c r="G35" s="27"/>
      <c r="H35" s="140"/>
      <c r="I35" s="140"/>
      <c r="J35" s="141"/>
      <c r="K35" s="138"/>
      <c r="L35" s="142"/>
      <c r="M35" s="143"/>
      <c r="N35" s="144"/>
      <c r="O35" s="46"/>
      <c r="P35" s="46"/>
      <c r="R35" s="125">
        <f t="shared" ref="R35:T35" si="16">F25</f>
        <v>5</v>
      </c>
      <c r="S35" s="91">
        <f t="shared" si="16"/>
        <v>2</v>
      </c>
      <c r="T35" s="127">
        <f t="shared" si="16"/>
        <v>750.687</v>
      </c>
      <c r="U35" s="127">
        <f>'Sta5'!D252</f>
        <v>3.91046</v>
      </c>
      <c r="V35" s="129">
        <f t="shared" si="7"/>
        <v>3.977120181</v>
      </c>
      <c r="W35" s="126">
        <f t="shared" si="8"/>
        <v>-0.06666018051</v>
      </c>
    </row>
    <row r="36" ht="13.5" customHeight="1">
      <c r="A36" s="134"/>
      <c r="B36" s="17"/>
      <c r="C36" s="17"/>
      <c r="D36" s="68"/>
      <c r="E36" s="34"/>
      <c r="F36" s="17"/>
      <c r="G36" s="17"/>
      <c r="H36" s="34"/>
      <c r="I36" s="34"/>
      <c r="J36" s="34"/>
      <c r="K36" s="34"/>
      <c r="L36" s="68"/>
      <c r="M36" s="145"/>
      <c r="N36" s="61"/>
      <c r="O36" s="61"/>
      <c r="P36" s="61"/>
      <c r="Q36" s="34"/>
      <c r="R36" s="125">
        <f t="shared" ref="R36:T36" si="17">F26</f>
        <v>5</v>
      </c>
      <c r="S36" s="91">
        <f t="shared" si="17"/>
        <v>3</v>
      </c>
      <c r="T36" s="127">
        <f t="shared" si="17"/>
        <v>500.176</v>
      </c>
      <c r="U36" s="127">
        <f>'Sta5'!D254</f>
        <v>4.0914</v>
      </c>
      <c r="V36" s="129">
        <f t="shared" si="7"/>
        <v>4.137375367</v>
      </c>
      <c r="W36" s="126">
        <f t="shared" si="8"/>
        <v>-0.04597536696</v>
      </c>
      <c r="X36" s="34"/>
      <c r="Y36" s="34"/>
      <c r="Z36" s="34"/>
      <c r="AA36" s="34"/>
      <c r="AB36" s="34"/>
    </row>
    <row r="37" ht="13.5" customHeight="1">
      <c r="A37" s="134"/>
      <c r="B37" s="17"/>
      <c r="C37" s="17"/>
      <c r="D37" s="68"/>
      <c r="E37" s="58"/>
      <c r="F37" s="17"/>
      <c r="G37" s="17"/>
      <c r="H37" s="34"/>
      <c r="I37" s="34"/>
      <c r="J37" s="34"/>
      <c r="K37" s="34"/>
      <c r="L37" s="68"/>
      <c r="M37" s="145"/>
      <c r="N37" s="61"/>
      <c r="O37" s="61"/>
      <c r="P37" s="61"/>
      <c r="Q37" s="34"/>
      <c r="R37" s="125">
        <f t="shared" ref="R37:T37" si="18">F27</f>
        <v>5</v>
      </c>
      <c r="S37" s="91">
        <f t="shared" si="18"/>
        <v>7</v>
      </c>
      <c r="T37" s="127">
        <f t="shared" si="18"/>
        <v>99.848</v>
      </c>
      <c r="U37" s="127">
        <f>'Sta5'!D262</f>
        <v>5.06831</v>
      </c>
      <c r="V37" s="129">
        <f t="shared" si="7"/>
        <v>4.973864733</v>
      </c>
      <c r="W37" s="126">
        <f t="shared" si="8"/>
        <v>0.09444526667</v>
      </c>
      <c r="X37" s="34"/>
      <c r="Y37" s="34"/>
      <c r="Z37" s="34"/>
      <c r="AA37" s="34"/>
      <c r="AB37" s="34"/>
    </row>
    <row r="38" ht="13.5" customHeight="1">
      <c r="A38" s="134"/>
      <c r="B38" s="17"/>
      <c r="C38" s="17"/>
      <c r="D38" s="68"/>
      <c r="E38" s="34"/>
      <c r="F38" s="17"/>
      <c r="G38" s="17"/>
      <c r="H38" s="34"/>
      <c r="I38" s="34"/>
      <c r="J38" s="34"/>
      <c r="K38" s="34"/>
      <c r="L38" s="68"/>
      <c r="M38" s="145"/>
      <c r="N38" s="61"/>
      <c r="O38" s="61"/>
      <c r="P38" s="61"/>
      <c r="Q38" s="34"/>
      <c r="R38" s="125">
        <f t="shared" ref="R38:T38" si="19">F28</f>
        <v>6</v>
      </c>
      <c r="S38" s="91">
        <f t="shared" si="19"/>
        <v>2</v>
      </c>
      <c r="T38" s="127">
        <f t="shared" si="19"/>
        <v>750.239</v>
      </c>
      <c r="U38" s="127">
        <f>'Sta6'!D252</f>
        <v>3.98551</v>
      </c>
      <c r="V38" s="129">
        <f t="shared" si="7"/>
        <v>3.971986693</v>
      </c>
      <c r="W38" s="126">
        <f t="shared" si="8"/>
        <v>0.01352330702</v>
      </c>
      <c r="X38" s="34"/>
      <c r="Y38" s="34"/>
      <c r="Z38" s="34"/>
      <c r="AA38" s="34"/>
      <c r="AB38" s="34"/>
    </row>
    <row r="39" ht="13.5" customHeight="1">
      <c r="A39" s="134"/>
      <c r="B39" s="17"/>
      <c r="C39" s="17"/>
      <c r="D39" s="68"/>
      <c r="E39" s="34"/>
      <c r="F39" s="17"/>
      <c r="G39" s="17"/>
      <c r="H39" s="34"/>
      <c r="I39" s="34"/>
      <c r="J39" s="34"/>
      <c r="K39" s="34"/>
      <c r="L39" s="68"/>
      <c r="M39" s="145"/>
      <c r="N39" s="61"/>
      <c r="O39" s="61"/>
      <c r="P39" s="61"/>
      <c r="Q39" s="34"/>
      <c r="R39" s="125">
        <f t="shared" ref="R39:T39" si="20">F29</f>
        <v>6</v>
      </c>
      <c r="S39" s="91">
        <f t="shared" si="20"/>
        <v>3</v>
      </c>
      <c r="T39" s="127">
        <f t="shared" si="20"/>
        <v>499.566</v>
      </c>
      <c r="U39" s="127">
        <f>'Sta6'!D254</f>
        <v>4.52222</v>
      </c>
      <c r="V39" s="146"/>
      <c r="W39" s="147"/>
      <c r="X39" s="34"/>
      <c r="Y39" s="34"/>
      <c r="Z39" s="34"/>
      <c r="AA39" s="34"/>
      <c r="AB39" s="34"/>
    </row>
    <row r="40" ht="13.5" customHeight="1">
      <c r="A40" s="134"/>
      <c r="B40" s="17"/>
      <c r="C40" s="17"/>
      <c r="D40" s="68"/>
      <c r="E40" s="34"/>
      <c r="F40" s="17"/>
      <c r="G40" s="17"/>
      <c r="H40" s="34"/>
      <c r="I40" s="34"/>
      <c r="J40" s="34"/>
      <c r="K40" s="34"/>
      <c r="L40" s="68"/>
      <c r="M40" s="145"/>
      <c r="N40" s="61"/>
      <c r="O40" s="61"/>
      <c r="P40" s="61"/>
      <c r="Q40" s="34"/>
      <c r="R40" s="125">
        <f t="shared" ref="R40:T40" si="21">F30</f>
        <v>6</v>
      </c>
      <c r="S40" s="91">
        <f t="shared" si="21"/>
        <v>4</v>
      </c>
      <c r="T40" s="127">
        <f t="shared" si="21"/>
        <v>299.427</v>
      </c>
      <c r="U40" s="127">
        <f>'Sta6'!D256</f>
        <v>4.49493</v>
      </c>
      <c r="V40" s="129">
        <f>L30</f>
        <v>4.428319864</v>
      </c>
      <c r="W40" s="126">
        <f>U40-V40</f>
        <v>0.06661013584</v>
      </c>
      <c r="X40" s="34"/>
      <c r="Y40" s="34"/>
      <c r="Z40" s="34"/>
      <c r="AA40" s="34"/>
      <c r="AB40" s="34"/>
    </row>
    <row r="41" ht="13.5" customHeight="1">
      <c r="A41" s="134"/>
      <c r="B41" s="17"/>
      <c r="C41" s="17"/>
      <c r="D41" s="68"/>
      <c r="E41" s="34"/>
      <c r="F41" s="17"/>
      <c r="G41" s="17"/>
      <c r="H41" s="34"/>
      <c r="I41" s="34"/>
      <c r="J41" s="34"/>
      <c r="K41" s="34"/>
      <c r="L41" s="68"/>
      <c r="M41" s="145"/>
      <c r="N41" s="61"/>
      <c r="O41" s="61"/>
      <c r="P41" s="61"/>
      <c r="Q41" s="34"/>
      <c r="R41" s="125">
        <f t="shared" ref="R41:T41" si="22">F31</f>
        <v>6</v>
      </c>
      <c r="S41" s="91">
        <f t="shared" si="22"/>
        <v>8</v>
      </c>
      <c r="T41" s="127">
        <f t="shared" si="22"/>
        <v>58.901</v>
      </c>
      <c r="U41" s="148">
        <f>'Sta6'!D264</f>
        <v>4.18202</v>
      </c>
      <c r="V41" s="146"/>
      <c r="W41" s="147"/>
      <c r="X41" s="34"/>
      <c r="Y41" s="34"/>
      <c r="Z41" s="34"/>
      <c r="AA41" s="34"/>
      <c r="AB41" s="34"/>
    </row>
    <row r="42" ht="13.5" customHeight="1">
      <c r="A42" s="34"/>
      <c r="B42" s="34"/>
      <c r="C42" s="34"/>
      <c r="D42" s="68"/>
      <c r="E42" s="34"/>
      <c r="F42" s="34"/>
      <c r="G42" s="34"/>
      <c r="H42" s="34"/>
      <c r="I42" s="34"/>
      <c r="J42" s="34"/>
      <c r="K42" s="34"/>
      <c r="L42" s="68"/>
      <c r="M42" s="145"/>
      <c r="N42" s="61"/>
      <c r="O42" s="61"/>
      <c r="P42" s="61"/>
      <c r="Q42" s="34"/>
      <c r="R42" s="125">
        <f t="shared" ref="R42:T42" si="23">F32</f>
        <v>7</v>
      </c>
      <c r="S42" s="91">
        <f t="shared" si="23"/>
        <v>2</v>
      </c>
      <c r="T42" s="127">
        <f t="shared" si="23"/>
        <v>752.666</v>
      </c>
      <c r="U42" s="148">
        <f>'Sta7'!D252</f>
        <v>3.91708</v>
      </c>
      <c r="V42" s="129">
        <f t="shared" ref="V42:V44" si="25">L32</f>
        <v>3.952980014</v>
      </c>
      <c r="W42" s="126">
        <f t="shared" ref="W42:W44" si="26">U42-V42</f>
        <v>-0.0359000136</v>
      </c>
      <c r="X42" s="34"/>
      <c r="Y42" s="34"/>
      <c r="Z42" s="34"/>
      <c r="AA42" s="34"/>
      <c r="AB42" s="34"/>
    </row>
    <row r="43" ht="13.5" customHeight="1">
      <c r="A43" s="34"/>
      <c r="B43" s="34"/>
      <c r="C43" s="34"/>
      <c r="D43" s="68"/>
      <c r="E43" s="34"/>
      <c r="F43" s="34"/>
      <c r="G43" s="34"/>
      <c r="H43" s="34"/>
      <c r="I43" s="34"/>
      <c r="J43" s="34"/>
      <c r="K43" s="34"/>
      <c r="L43" s="68"/>
      <c r="M43" s="145"/>
      <c r="N43" s="61"/>
      <c r="O43" s="61"/>
      <c r="P43" s="61"/>
      <c r="Q43" s="34"/>
      <c r="R43" s="125">
        <f t="shared" ref="R43:T43" si="24">F33</f>
        <v>7</v>
      </c>
      <c r="S43" s="91">
        <f t="shared" si="24"/>
        <v>4</v>
      </c>
      <c r="T43" s="127">
        <f t="shared" si="24"/>
        <v>297.976</v>
      </c>
      <c r="U43" s="148">
        <f>'Sta7'!D256</f>
        <v>4.86939</v>
      </c>
      <c r="V43" s="129">
        <f t="shared" si="25"/>
        <v>4.764515291</v>
      </c>
      <c r="W43" s="126">
        <f t="shared" si="26"/>
        <v>0.1048747093</v>
      </c>
      <c r="X43" s="34"/>
      <c r="Y43" s="34"/>
      <c r="Z43" s="34"/>
      <c r="AA43" s="34"/>
      <c r="AB43" s="34"/>
    </row>
    <row r="44" ht="13.5" customHeight="1">
      <c r="A44" s="34"/>
      <c r="B44" s="34"/>
      <c r="C44" s="34"/>
      <c r="D44" s="68"/>
      <c r="E44" s="34"/>
      <c r="F44" s="34"/>
      <c r="G44" s="34"/>
      <c r="H44" s="34"/>
      <c r="I44" s="34"/>
      <c r="J44" s="34"/>
      <c r="K44" s="34"/>
      <c r="L44" s="68"/>
      <c r="M44" s="145"/>
      <c r="N44" s="61"/>
      <c r="O44" s="61"/>
      <c r="P44" s="61"/>
      <c r="Q44" s="34"/>
      <c r="R44" s="125">
        <f t="shared" ref="R44:T44" si="27">F34</f>
        <v>7</v>
      </c>
      <c r="S44" s="91">
        <f t="shared" si="27"/>
        <v>8</v>
      </c>
      <c r="T44" s="149">
        <f t="shared" si="27"/>
        <v>62.67</v>
      </c>
      <c r="U44" s="150">
        <f>'Sta7'!D264</f>
        <v>4.88618</v>
      </c>
      <c r="V44" s="151">
        <f t="shared" si="25"/>
        <v>4.793615434</v>
      </c>
      <c r="W44" s="152">
        <f t="shared" si="26"/>
        <v>0.0925645663</v>
      </c>
      <c r="X44" s="34"/>
      <c r="Y44" s="34"/>
      <c r="Z44" s="34"/>
      <c r="AA44" s="34"/>
      <c r="AB44" s="34"/>
    </row>
    <row r="45" ht="13.5" customHeight="1">
      <c r="A45" s="34"/>
      <c r="B45" s="34"/>
      <c r="C45" s="34"/>
      <c r="D45" s="68"/>
      <c r="E45" s="34"/>
      <c r="F45" s="34"/>
      <c r="G45" s="34"/>
      <c r="H45" s="34"/>
      <c r="I45" s="34"/>
      <c r="J45" s="34"/>
      <c r="K45" s="34"/>
      <c r="L45" s="68"/>
      <c r="M45" s="145"/>
      <c r="N45" s="61"/>
      <c r="O45" s="61"/>
      <c r="P45" s="61"/>
      <c r="Q45" s="34"/>
      <c r="R45" s="34"/>
      <c r="S45" s="91"/>
      <c r="T45" s="46"/>
      <c r="U45" s="61"/>
      <c r="V45" s="46"/>
      <c r="W45" s="46"/>
      <c r="X45" s="34"/>
      <c r="Y45" s="34"/>
      <c r="Z45" s="34"/>
      <c r="AA45" s="34"/>
      <c r="AB45" s="34"/>
    </row>
    <row r="46" ht="13.5" customHeight="1">
      <c r="A46" s="34"/>
      <c r="B46" s="34"/>
      <c r="C46" s="34"/>
      <c r="D46" s="68"/>
      <c r="E46" s="34"/>
      <c r="F46" s="34"/>
      <c r="G46" s="34"/>
      <c r="H46" s="34"/>
      <c r="I46" s="34"/>
      <c r="J46" s="34"/>
      <c r="K46" s="34"/>
      <c r="L46" s="68"/>
      <c r="M46" s="145"/>
      <c r="N46" s="61"/>
      <c r="O46" s="61"/>
      <c r="P46" s="61"/>
      <c r="Q46" s="34"/>
      <c r="R46" s="34"/>
      <c r="S46" s="91"/>
      <c r="T46" s="46"/>
      <c r="U46" s="61"/>
      <c r="V46" s="46"/>
      <c r="W46" s="46"/>
      <c r="X46" s="34"/>
      <c r="Y46" s="34"/>
      <c r="Z46" s="34"/>
      <c r="AA46" s="34"/>
      <c r="AB46" s="34"/>
    </row>
    <row r="47" ht="13.5" customHeight="1">
      <c r="A47" s="153" t="s">
        <v>292</v>
      </c>
      <c r="B47" s="154" t="s">
        <v>293</v>
      </c>
      <c r="C47" s="155"/>
      <c r="D47" s="68"/>
      <c r="E47" s="156" t="s">
        <v>294</v>
      </c>
      <c r="F47" s="154" t="s">
        <v>295</v>
      </c>
      <c r="G47" s="155"/>
      <c r="H47" s="34"/>
      <c r="I47" s="157" t="s">
        <v>296</v>
      </c>
      <c r="J47" s="154" t="s">
        <v>297</v>
      </c>
      <c r="K47" s="155"/>
      <c r="L47" s="68"/>
      <c r="M47" s="158" t="s">
        <v>298</v>
      </c>
      <c r="N47" s="154" t="s">
        <v>299</v>
      </c>
      <c r="O47" s="155"/>
      <c r="P47" s="61"/>
      <c r="Q47" s="34"/>
      <c r="R47" s="34"/>
      <c r="S47" s="91"/>
      <c r="T47" s="46"/>
      <c r="U47" s="61"/>
      <c r="V47" s="46"/>
      <c r="W47" s="46"/>
      <c r="X47" s="34"/>
      <c r="Y47" s="34"/>
      <c r="Z47" s="34"/>
      <c r="AA47" s="34"/>
      <c r="AB47" s="34"/>
    </row>
    <row r="48" ht="13.5" customHeight="1">
      <c r="A48" s="159"/>
      <c r="C48" s="160"/>
      <c r="D48" s="34"/>
      <c r="E48" s="159"/>
      <c r="G48" s="160"/>
      <c r="H48" s="34"/>
      <c r="I48" s="159"/>
      <c r="K48" s="160"/>
      <c r="L48" s="34"/>
      <c r="M48" s="159"/>
      <c r="O48" s="160"/>
      <c r="P48" s="34"/>
      <c r="Q48" s="34"/>
      <c r="R48" s="34"/>
      <c r="S48" s="91"/>
      <c r="T48" s="46"/>
      <c r="U48" s="61"/>
      <c r="V48" s="46"/>
      <c r="W48" s="46"/>
      <c r="X48" s="34"/>
      <c r="Y48" s="34"/>
      <c r="Z48" s="34"/>
      <c r="AA48" s="34"/>
      <c r="AB48" s="34"/>
    </row>
    <row r="49" ht="13.5" customHeight="1">
      <c r="A49" s="161"/>
      <c r="B49" s="162"/>
      <c r="C49" s="163"/>
      <c r="D49" s="34"/>
      <c r="E49" s="161"/>
      <c r="F49" s="162"/>
      <c r="G49" s="163"/>
      <c r="H49" s="34"/>
      <c r="I49" s="161"/>
      <c r="J49" s="162"/>
      <c r="K49" s="163"/>
      <c r="L49" s="34"/>
      <c r="M49" s="161"/>
      <c r="N49" s="162"/>
      <c r="O49" s="163"/>
      <c r="P49" s="34"/>
      <c r="Q49" s="34"/>
      <c r="R49" s="34"/>
      <c r="S49" s="91"/>
      <c r="T49" s="61"/>
      <c r="U49" s="61"/>
      <c r="V49" s="46"/>
      <c r="W49" s="46"/>
      <c r="X49" s="34"/>
      <c r="Y49" s="34"/>
      <c r="Z49" s="34"/>
      <c r="AA49" s="34"/>
      <c r="AB49" s="34"/>
    </row>
    <row r="50" ht="13.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91"/>
      <c r="T50" s="61"/>
      <c r="U50" s="61"/>
      <c r="V50" s="46"/>
      <c r="W50" s="46"/>
      <c r="X50" s="34"/>
      <c r="Y50" s="34"/>
      <c r="Z50" s="34"/>
      <c r="AA50" s="34"/>
      <c r="AB50" s="34"/>
    </row>
    <row r="51" ht="13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91"/>
      <c r="T51" s="61"/>
      <c r="U51" s="61"/>
      <c r="V51" s="46"/>
      <c r="W51" s="46"/>
      <c r="X51" s="34"/>
      <c r="Y51" s="34"/>
      <c r="Z51" s="34"/>
      <c r="AA51" s="34"/>
      <c r="AB51" s="34"/>
    </row>
    <row r="52" ht="13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ht="13.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ht="13.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</row>
    <row r="55" ht="13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</row>
    <row r="56" ht="13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</row>
    <row r="57" ht="13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ht="13.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">
    <mergeCell ref="B10:E12"/>
    <mergeCell ref="S5:U5"/>
    <mergeCell ref="R24:V24"/>
    <mergeCell ref="B47:C49"/>
    <mergeCell ref="F47:G49"/>
    <mergeCell ref="J47:K49"/>
    <mergeCell ref="N47:O49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43"/>
    <col customWidth="1" min="3" max="3" width="14.43"/>
    <col customWidth="1" min="4" max="26" width="13.43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1"/>
      <c r="C4" s="3" t="s">
        <v>3</v>
      </c>
      <c r="D4" s="4" t="s">
        <v>4</v>
      </c>
      <c r="E4" s="4" t="s">
        <v>5</v>
      </c>
      <c r="F4" s="5" t="s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1"/>
      <c r="C5" s="6" t="s">
        <v>8</v>
      </c>
      <c r="D5" s="7" t="s">
        <v>10</v>
      </c>
      <c r="E5" s="7" t="s">
        <v>12</v>
      </c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6">
        <v>6.0081</v>
      </c>
      <c r="D6" s="7">
        <v>35.173</v>
      </c>
      <c r="E6" s="7">
        <v>501.0</v>
      </c>
      <c r="F6" s="8">
        <f t="shared" ref="F6:F7" si="1">C6-(E6/10)*(0.00036504+0.000083198*C6-0.00000054065*C6*C6+0.0000000040274*C6*C6*C6)-(E6/10)*(D6-35)*(0.000017439-0.00000029778*C6)-(E6/10)*(E6/10)*(0.00000089309-0.000000031628*C6+0.00000000021987*C6*C6)+0.0000000041057*(D6-35)*(E6/10)*(E6/10)-(E6/10)*(E6/10)*(E6/10)*(-0.00000000016056+5.0484E-12*C6)</f>
        <v>5.963800299</v>
      </c>
      <c r="G6" s="1"/>
      <c r="H6" s="1"/>
      <c r="I6" s="1"/>
      <c r="J6" s="1"/>
      <c r="K6" s="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"/>
      <c r="C7" s="10">
        <v>6.5622</v>
      </c>
      <c r="D7" s="11">
        <v>34.0747</v>
      </c>
      <c r="E7" s="11">
        <v>41.369</v>
      </c>
      <c r="F7" s="12">
        <f t="shared" si="1"/>
        <v>6.558570206</v>
      </c>
      <c r="G7" s="1"/>
      <c r="H7" s="1"/>
      <c r="I7" s="1"/>
      <c r="J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 t="s">
        <v>46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"/>
      <c r="C11" s="1" t="s">
        <v>48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/>
      <c r="C12" s="1"/>
      <c r="D12" s="1" t="s">
        <v>53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3" t="s">
        <v>60</v>
      </c>
      <c r="B16" s="13" t="s">
        <v>61</v>
      </c>
      <c r="C16" s="14" t="s">
        <v>64</v>
      </c>
      <c r="D16" s="15" t="s">
        <v>67</v>
      </c>
      <c r="E16" s="15" t="s">
        <v>3</v>
      </c>
      <c r="F16" s="16"/>
      <c r="G16" s="16" t="s">
        <v>73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7"/>
      <c r="B17" s="17" t="s">
        <v>75</v>
      </c>
      <c r="C17" s="18"/>
      <c r="D17" s="19"/>
      <c r="E17" s="19"/>
      <c r="F17" s="20"/>
      <c r="G17" s="20">
        <f t="shared" ref="G17:G37" si="2">E17-(C17/10)*(0.00036504+0.000083198*E17-0.00000054065*E17*E17+0.0000000040274*E17*E17*E17)-(C17/10)*(D17-35)*(0.000017439-0.00000029778*E17)-(C17/10)*(C17/10)*(0.00000089309-0.000000031628*E17+0.00000000021987*E17*E17)+0.0000000041057*(D17-35)*(C17/10)*(C17/10)-(C17/10)*(C17/10)*(C17/10)*(-0.00000000016056+5.0484E-12*E17)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21">
        <v>2.0</v>
      </c>
      <c r="B18" s="22">
        <v>1.0</v>
      </c>
      <c r="C18" s="23">
        <v>80.858</v>
      </c>
      <c r="D18" s="24">
        <v>34.954</v>
      </c>
      <c r="E18" s="25">
        <v>10.9238</v>
      </c>
      <c r="F18" s="20"/>
      <c r="G18" s="20">
        <f t="shared" si="2"/>
        <v>10.91394669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26">
        <v>2.0</v>
      </c>
      <c r="B19" s="27">
        <v>6.0</v>
      </c>
      <c r="C19" s="23">
        <v>31.754</v>
      </c>
      <c r="D19" s="24">
        <v>35.3373</v>
      </c>
      <c r="E19" s="25">
        <v>16.4859</v>
      </c>
      <c r="F19" s="20"/>
      <c r="G19" s="20">
        <f t="shared" si="2"/>
        <v>16.48077703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26">
        <v>3.0</v>
      </c>
      <c r="B20" s="27">
        <v>1.0</v>
      </c>
      <c r="C20" s="23">
        <v>297.43</v>
      </c>
      <c r="D20" s="24">
        <v>34.6282</v>
      </c>
      <c r="E20" s="25">
        <v>7.4089</v>
      </c>
      <c r="F20" s="20"/>
      <c r="G20" s="20">
        <f t="shared" si="2"/>
        <v>7.38011973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26">
        <v>3.0</v>
      </c>
      <c r="B21" s="27">
        <v>4.0</v>
      </c>
      <c r="C21" s="23">
        <v>149.243</v>
      </c>
      <c r="D21" s="24">
        <v>35.1193</v>
      </c>
      <c r="E21" s="25">
        <v>12.3154</v>
      </c>
      <c r="F21" s="20"/>
      <c r="G21" s="20">
        <f t="shared" si="2"/>
        <v>12.29562819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26">
        <v>3.0</v>
      </c>
      <c r="B22" s="27">
        <v>5.0</v>
      </c>
      <c r="C22" s="23">
        <v>100.063</v>
      </c>
      <c r="D22" s="24">
        <v>35.2805</v>
      </c>
      <c r="E22" s="25">
        <v>14.1596</v>
      </c>
      <c r="F22" s="20"/>
      <c r="G22" s="20">
        <f t="shared" si="2"/>
        <v>14.14504372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26">
        <v>4.0</v>
      </c>
      <c r="B23" s="27">
        <v>1.0</v>
      </c>
      <c r="C23" s="23">
        <v>547.912</v>
      </c>
      <c r="D23" s="24">
        <v>34.5725</v>
      </c>
      <c r="E23" s="25">
        <v>6.4207</v>
      </c>
      <c r="F23" s="20"/>
      <c r="G23" s="20">
        <f t="shared" si="2"/>
        <v>6.370873758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26">
        <v>4.0</v>
      </c>
      <c r="B24" s="27">
        <v>5.0</v>
      </c>
      <c r="C24" s="23">
        <v>151.039</v>
      </c>
      <c r="D24" s="24">
        <v>35.2845</v>
      </c>
      <c r="E24" s="25">
        <v>13.5046</v>
      </c>
      <c r="F24" s="20"/>
      <c r="G24" s="20">
        <f t="shared" si="2"/>
        <v>13.48328332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26">
        <v>4.0</v>
      </c>
      <c r="B25" s="27">
        <v>7.0</v>
      </c>
      <c r="C25" s="23">
        <v>58.659</v>
      </c>
      <c r="D25" s="24">
        <v>35.4764</v>
      </c>
      <c r="E25" s="25">
        <v>17.1457</v>
      </c>
      <c r="F25" s="28"/>
      <c r="G25" s="20">
        <f t="shared" si="2"/>
        <v>17.13595563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26">
        <v>5.0</v>
      </c>
      <c r="B26" s="27">
        <v>1.0</v>
      </c>
      <c r="C26" s="23">
        <v>1000.215</v>
      </c>
      <c r="D26" s="24">
        <v>34.5465</v>
      </c>
      <c r="E26" s="25">
        <v>4.7049</v>
      </c>
      <c r="F26" s="28"/>
      <c r="G26" s="20">
        <f t="shared" si="2"/>
        <v>4.62374202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26">
        <v>5.0</v>
      </c>
      <c r="B27" s="27">
        <v>2.0</v>
      </c>
      <c r="C27" s="23">
        <v>750.687</v>
      </c>
      <c r="D27" s="24">
        <v>34.5336</v>
      </c>
      <c r="E27" s="25">
        <v>5.8717</v>
      </c>
      <c r="F27" s="28"/>
      <c r="G27" s="20">
        <f t="shared" si="2"/>
        <v>5.805527831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26">
        <v>5.0</v>
      </c>
      <c r="B28" s="27">
        <v>3.0</v>
      </c>
      <c r="C28" s="23">
        <v>500.176</v>
      </c>
      <c r="D28" s="24">
        <v>34.7076</v>
      </c>
      <c r="E28" s="25">
        <v>8.6324</v>
      </c>
      <c r="F28" s="28"/>
      <c r="G28" s="20">
        <f t="shared" si="2"/>
        <v>8.578741404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6">
        <v>5.0</v>
      </c>
      <c r="B29" s="27">
        <v>7.0</v>
      </c>
      <c r="C29" s="23">
        <v>99.848</v>
      </c>
      <c r="D29" s="24">
        <v>35.5884</v>
      </c>
      <c r="E29" s="25">
        <v>16.9337</v>
      </c>
      <c r="F29" s="28"/>
      <c r="G29" s="20">
        <f t="shared" si="2"/>
        <v>16.91722632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26">
        <v>6.0</v>
      </c>
      <c r="B30" s="27">
        <v>2.0</v>
      </c>
      <c r="C30" s="23">
        <v>750.239</v>
      </c>
      <c r="D30" s="24">
        <v>34.5753</v>
      </c>
      <c r="E30" s="25">
        <v>6.5875</v>
      </c>
      <c r="F30" s="28"/>
      <c r="G30" s="20">
        <f t="shared" si="2"/>
        <v>6.517298239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26">
        <v>6.0</v>
      </c>
      <c r="B31" s="27">
        <v>3.0</v>
      </c>
      <c r="C31" s="23">
        <v>499.566</v>
      </c>
      <c r="D31" s="24">
        <v>34.8006</v>
      </c>
      <c r="E31" s="25">
        <v>9.7693</v>
      </c>
      <c r="F31" s="28"/>
      <c r="G31" s="20">
        <f t="shared" si="2"/>
        <v>9.7114964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26">
        <v>6.0</v>
      </c>
      <c r="B32" s="27">
        <v>4.0</v>
      </c>
      <c r="C32" s="23">
        <v>299.427</v>
      </c>
      <c r="D32" s="24">
        <v>35.1578</v>
      </c>
      <c r="E32" s="25">
        <v>12.7302</v>
      </c>
      <c r="F32" s="28"/>
      <c r="G32" s="20">
        <f t="shared" si="2"/>
        <v>12.68939829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26">
        <v>6.0</v>
      </c>
      <c r="B33" s="27">
        <v>8.0</v>
      </c>
      <c r="C33" s="23">
        <v>58.901</v>
      </c>
      <c r="D33" s="24">
        <v>35.5159</v>
      </c>
      <c r="E33" s="25">
        <v>18.4</v>
      </c>
      <c r="F33" s="28"/>
      <c r="G33" s="20">
        <f t="shared" si="2"/>
        <v>18.38971379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26">
        <v>7.0</v>
      </c>
      <c r="B34" s="27">
        <v>2.0</v>
      </c>
      <c r="C34" s="23">
        <v>752.666</v>
      </c>
      <c r="D34" s="24">
        <v>34.6145</v>
      </c>
      <c r="E34" s="25">
        <v>7.2948</v>
      </c>
      <c r="F34" s="28"/>
      <c r="G34" s="20">
        <f t="shared" si="2"/>
        <v>7.220360297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26">
        <v>7.0</v>
      </c>
      <c r="B35" s="27">
        <v>4.0</v>
      </c>
      <c r="C35" s="23">
        <v>297.976</v>
      </c>
      <c r="D35" s="24">
        <v>35.317</v>
      </c>
      <c r="E35" s="25">
        <v>13.7505</v>
      </c>
      <c r="F35" s="28"/>
      <c r="G35" s="20">
        <f t="shared" si="2"/>
        <v>13.70770162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26">
        <v>7.0</v>
      </c>
      <c r="B36" s="27">
        <v>8.0</v>
      </c>
      <c r="C36" s="23">
        <v>62.67</v>
      </c>
      <c r="D36" s="24">
        <v>35.5866</v>
      </c>
      <c r="E36" s="25">
        <v>18.783</v>
      </c>
      <c r="F36" s="28"/>
      <c r="G36" s="20">
        <f t="shared" si="2"/>
        <v>18.7718887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29">
        <v>10000.0</v>
      </c>
      <c r="D37" s="30">
        <v>25.0</v>
      </c>
      <c r="E37" s="30">
        <v>10.0</v>
      </c>
      <c r="F37" s="31"/>
      <c r="G37" s="31">
        <f t="shared" si="2"/>
        <v>8.4678516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3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K6:L8"/>
  </mergeCells>
  <printOptions/>
  <pageMargins bottom="1.0" footer="0.0" header="0.0" left="0.75" right="0.75" top="1.0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1.0"/>
    <col customWidth="1" min="12" max="26" width="10.71"/>
  </cols>
  <sheetData>
    <row r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33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70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72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 t="s">
        <v>47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74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76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 t="s">
        <v>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 t="s">
        <v>86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 t="s">
        <v>88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89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90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91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 t="s">
        <v>95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 t="s">
        <v>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 t="s">
        <v>98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 t="s">
        <v>99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100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 t="s">
        <v>102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 t="s">
        <v>103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 t="s">
        <v>104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 t="s">
        <v>105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 t="s">
        <v>106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 t="s">
        <v>107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 t="s">
        <v>108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 t="s">
        <v>109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 t="s">
        <v>110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 t="s">
        <v>62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 t="s">
        <v>95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 t="s">
        <v>111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 t="s">
        <v>112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 t="s">
        <v>113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 t="s">
        <v>114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 t="s">
        <v>115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 t="s">
        <v>116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 t="s">
        <v>117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 t="s">
        <v>118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 t="s">
        <v>47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 t="s">
        <v>49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 t="s">
        <v>51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 t="s">
        <v>52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 t="s">
        <v>54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 t="s">
        <v>119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 t="s">
        <v>120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 t="s">
        <v>59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 t="s">
        <v>62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 t="s">
        <v>63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 t="s">
        <v>65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 t="s">
        <v>66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 t="s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 t="s">
        <v>70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 t="s">
        <v>125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 t="s">
        <v>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 t="s">
        <v>74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 t="s">
        <v>76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 t="s">
        <v>77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 t="s">
        <v>78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 t="s">
        <v>79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 t="s">
        <v>80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 t="s">
        <v>81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 t="s">
        <v>82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 t="s">
        <v>83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 t="s">
        <v>84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85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86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 t="s">
        <v>87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 t="s">
        <v>127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 t="s">
        <v>128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 t="s">
        <v>129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 t="s">
        <v>130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 t="s">
        <v>85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 t="s">
        <v>92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 t="s">
        <v>93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 t="s">
        <v>94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 t="s">
        <v>86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 t="s">
        <v>62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 t="s">
        <v>95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 t="s">
        <v>96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 t="s">
        <v>66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 t="s">
        <v>131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 t="s">
        <v>132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 t="s">
        <v>133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 t="s">
        <v>134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 t="s">
        <v>135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 t="s">
        <v>136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 t="s">
        <v>137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 t="s">
        <v>138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 t="s">
        <v>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 t="s">
        <v>139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 t="s">
        <v>140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 t="s">
        <v>141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 t="s">
        <v>142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 t="s">
        <v>143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 t="s">
        <v>144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 t="s">
        <v>145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 t="s">
        <v>146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 t="s">
        <v>147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 t="s">
        <v>148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 t="s">
        <v>149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 t="s">
        <v>150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 t="s">
        <v>151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 t="s">
        <v>152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 t="s">
        <v>153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 t="s">
        <v>154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 t="s">
        <v>155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 t="s">
        <v>156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 t="s">
        <v>157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 t="s">
        <v>158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 t="s">
        <v>159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 t="s">
        <v>160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 t="s">
        <v>161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 t="s">
        <v>162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 t="s">
        <v>163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 t="s">
        <v>164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 t="s">
        <v>165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 t="s">
        <v>166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 t="s">
        <v>167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 t="s">
        <v>168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 t="s">
        <v>153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 t="s">
        <v>169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 t="s">
        <v>66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 t="s">
        <v>170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 t="s">
        <v>171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 t="s">
        <v>172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 t="s">
        <v>173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 t="s">
        <v>174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 t="s">
        <v>175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 t="s">
        <v>176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 t="s">
        <v>177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 t="s">
        <v>178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 t="s">
        <v>179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 t="s">
        <v>180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 t="s">
        <v>181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 t="s">
        <v>66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 t="s">
        <v>182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 t="s">
        <v>66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 t="s">
        <v>184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 t="s">
        <v>185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 t="s">
        <v>66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 t="s">
        <v>187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 t="s">
        <v>188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 t="s">
        <v>66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 t="s">
        <v>189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 t="s">
        <v>190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 t="s">
        <v>191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 t="s">
        <v>192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 t="s">
        <v>194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 t="s">
        <v>197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 t="s">
        <v>199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 t="s">
        <v>200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 t="s">
        <v>202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 t="s">
        <v>204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 t="s">
        <v>66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 t="s">
        <v>206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 t="s">
        <v>207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 t="s">
        <v>66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 t="s">
        <v>208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 t="s">
        <v>209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 t="s">
        <v>210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 t="s">
        <v>211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 t="s">
        <v>213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 t="s">
        <v>214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 t="s">
        <v>215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 t="s">
        <v>217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 t="s">
        <v>218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 t="s">
        <v>219</v>
      </c>
      <c r="B248" s="2" t="s">
        <v>220</v>
      </c>
      <c r="C248" s="2" t="s">
        <v>221</v>
      </c>
      <c r="D248" s="2" t="s">
        <v>222</v>
      </c>
      <c r="E248" s="2" t="s">
        <v>223</v>
      </c>
      <c r="F248" s="2" t="s">
        <v>224</v>
      </c>
      <c r="G248" s="2" t="s">
        <v>225</v>
      </c>
      <c r="H248" s="2" t="s">
        <v>226</v>
      </c>
      <c r="I248" s="2" t="s">
        <v>227</v>
      </c>
      <c r="J248" s="2" t="s">
        <v>228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 t="s">
        <v>229</v>
      </c>
      <c r="B249" s="2" t="s">
        <v>230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1">
        <v>1.0</v>
      </c>
      <c r="B250" s="51" t="s">
        <v>232</v>
      </c>
      <c r="C250" s="51">
        <v>34.954</v>
      </c>
      <c r="D250" s="51">
        <v>4.25149</v>
      </c>
      <c r="E250" s="51">
        <v>26.7558</v>
      </c>
      <c r="F250" s="51">
        <v>80.858</v>
      </c>
      <c r="G250" s="51">
        <v>10.9238</v>
      </c>
      <c r="H250" s="51">
        <v>3.895592</v>
      </c>
      <c r="I250" s="51">
        <v>1.7731</v>
      </c>
      <c r="J250" s="51">
        <v>0.06</v>
      </c>
      <c r="K250" s="51" t="s">
        <v>233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1"/>
      <c r="B251" s="52" t="s">
        <v>234</v>
      </c>
      <c r="C251" s="51"/>
      <c r="D251" s="51"/>
      <c r="E251" s="51"/>
      <c r="F251" s="51">
        <v>0.387</v>
      </c>
      <c r="G251" s="51">
        <v>0.01</v>
      </c>
      <c r="H251" s="51">
        <v>9.34E-4</v>
      </c>
      <c r="I251" s="51">
        <v>4.0E-4</v>
      </c>
      <c r="J251" s="51">
        <v>0.0253</v>
      </c>
      <c r="K251" s="51" t="s">
        <v>235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>
        <v>2.0</v>
      </c>
      <c r="B252" s="2" t="s">
        <v>232</v>
      </c>
      <c r="C252" s="2">
        <v>34.9532</v>
      </c>
      <c r="D252" s="2">
        <v>4.27076</v>
      </c>
      <c r="E252" s="2">
        <v>26.7584</v>
      </c>
      <c r="F252" s="2">
        <v>81.351</v>
      </c>
      <c r="G252" s="2">
        <v>10.906</v>
      </c>
      <c r="H252" s="2">
        <v>3.893838</v>
      </c>
      <c r="I252" s="2">
        <v>1.7741</v>
      </c>
      <c r="J252" s="2">
        <v>0.0365</v>
      </c>
      <c r="K252" s="2" t="s">
        <v>233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54" t="s">
        <v>236</v>
      </c>
      <c r="C253" s="2"/>
      <c r="D253" s="2"/>
      <c r="E253" s="2"/>
      <c r="F253" s="2">
        <v>0.426</v>
      </c>
      <c r="G253" s="2">
        <v>0.0015</v>
      </c>
      <c r="H253" s="2">
        <v>1.44E-4</v>
      </c>
      <c r="I253" s="2">
        <v>0.0013</v>
      </c>
      <c r="J253" s="2">
        <v>0.003</v>
      </c>
      <c r="K253" s="2" t="s">
        <v>235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>
        <v>3.0</v>
      </c>
      <c r="B254" s="2" t="s">
        <v>232</v>
      </c>
      <c r="C254" s="2">
        <v>35.1566</v>
      </c>
      <c r="D254" s="2">
        <v>4.17389</v>
      </c>
      <c r="E254" s="2">
        <v>26.2587</v>
      </c>
      <c r="F254" s="2">
        <v>59.066</v>
      </c>
      <c r="G254" s="2">
        <v>14.2454</v>
      </c>
      <c r="H254" s="2">
        <v>4.236925</v>
      </c>
      <c r="I254" s="2">
        <v>1.8374</v>
      </c>
      <c r="J254" s="2">
        <v>0.3127</v>
      </c>
      <c r="K254" s="2" t="s">
        <v>233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4" t="s">
        <v>238</v>
      </c>
      <c r="C255" s="2"/>
      <c r="D255" s="2"/>
      <c r="E255" s="2"/>
      <c r="F255" s="2">
        <v>0.281</v>
      </c>
      <c r="G255" s="2">
        <v>0.1898</v>
      </c>
      <c r="H255" s="2">
        <v>0.019655</v>
      </c>
      <c r="I255" s="2">
        <v>0.0032</v>
      </c>
      <c r="J255" s="2">
        <v>0.0146</v>
      </c>
      <c r="K255" s="2" t="s">
        <v>235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>
        <v>4.0</v>
      </c>
      <c r="B256" s="2" t="s">
        <v>232</v>
      </c>
      <c r="C256" s="2">
        <v>35.3041</v>
      </c>
      <c r="D256" s="2">
        <v>4.20022</v>
      </c>
      <c r="E256" s="2">
        <v>25.9246</v>
      </c>
      <c r="F256" s="2">
        <v>56.381</v>
      </c>
      <c r="G256" s="2">
        <v>16.2603</v>
      </c>
      <c r="H256" s="2">
        <v>4.45262</v>
      </c>
      <c r="I256" s="2">
        <v>1.8991</v>
      </c>
      <c r="J256" s="2">
        <v>0.4777</v>
      </c>
      <c r="K256" s="2" t="s">
        <v>233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54" t="s">
        <v>240</v>
      </c>
      <c r="C257" s="2"/>
      <c r="D257" s="2"/>
      <c r="E257" s="2"/>
      <c r="F257" s="2">
        <v>0.227</v>
      </c>
      <c r="G257" s="2">
        <v>0.0559</v>
      </c>
      <c r="H257" s="2">
        <v>0.005885</v>
      </c>
      <c r="I257" s="2">
        <v>0.0047</v>
      </c>
      <c r="J257" s="2">
        <v>0.0601</v>
      </c>
      <c r="K257" s="2" t="s">
        <v>235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>
        <v>5.0</v>
      </c>
      <c r="B258" s="2" t="s">
        <v>232</v>
      </c>
      <c r="C258" s="2">
        <v>35.3332</v>
      </c>
      <c r="D258" s="2">
        <v>4.25598</v>
      </c>
      <c r="E258" s="2">
        <v>25.9052</v>
      </c>
      <c r="F258" s="2">
        <v>40.471</v>
      </c>
      <c r="G258" s="2">
        <v>16.4376</v>
      </c>
      <c r="H258" s="2">
        <v>4.472924</v>
      </c>
      <c r="I258" s="2">
        <v>1.9407</v>
      </c>
      <c r="J258" s="2">
        <v>0.5957</v>
      </c>
      <c r="K258" s="2" t="s">
        <v>233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4" t="s">
        <v>242</v>
      </c>
      <c r="C259" s="2"/>
      <c r="D259" s="2"/>
      <c r="E259" s="2"/>
      <c r="F259" s="2">
        <v>0.355</v>
      </c>
      <c r="G259" s="2">
        <v>0.0018</v>
      </c>
      <c r="H259" s="2">
        <v>1.93E-4</v>
      </c>
      <c r="I259" s="2">
        <v>0.0013</v>
      </c>
      <c r="J259" s="2">
        <v>0.0204</v>
      </c>
      <c r="K259" s="2" t="s">
        <v>235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1">
        <v>6.0</v>
      </c>
      <c r="B260" s="51" t="s">
        <v>232</v>
      </c>
      <c r="C260" s="51">
        <v>35.3373</v>
      </c>
      <c r="D260" s="51">
        <v>4.2141</v>
      </c>
      <c r="E260" s="51">
        <v>25.8967</v>
      </c>
      <c r="F260" s="51">
        <v>31.754</v>
      </c>
      <c r="G260" s="51">
        <v>16.4859</v>
      </c>
      <c r="H260" s="51">
        <v>4.477838</v>
      </c>
      <c r="I260" s="51">
        <v>1.9326</v>
      </c>
      <c r="J260" s="51">
        <v>0.6121</v>
      </c>
      <c r="K260" s="51" t="s">
        <v>233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1"/>
      <c r="B261" s="52" t="s">
        <v>243</v>
      </c>
      <c r="C261" s="51"/>
      <c r="D261" s="51"/>
      <c r="E261" s="51"/>
      <c r="F261" s="51">
        <v>0.095</v>
      </c>
      <c r="G261" s="51">
        <v>0.0011</v>
      </c>
      <c r="H261" s="51">
        <v>9.9E-5</v>
      </c>
      <c r="I261" s="51">
        <v>0.0016</v>
      </c>
      <c r="J261" s="51">
        <v>0.0334</v>
      </c>
      <c r="K261" s="51" t="s">
        <v>235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>
        <v>7.0</v>
      </c>
      <c r="B262" s="2" t="s">
        <v>232</v>
      </c>
      <c r="C262" s="2">
        <v>35.3375</v>
      </c>
      <c r="D262" s="2">
        <v>4.22206</v>
      </c>
      <c r="E262" s="2">
        <v>25.8975</v>
      </c>
      <c r="F262" s="2">
        <v>31.25</v>
      </c>
      <c r="G262" s="2">
        <v>16.4831</v>
      </c>
      <c r="H262" s="2">
        <v>4.477566</v>
      </c>
      <c r="I262" s="2">
        <v>1.9323</v>
      </c>
      <c r="J262" s="2">
        <v>0.5443</v>
      </c>
      <c r="K262" s="2" t="s">
        <v>233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4" t="s">
        <v>246</v>
      </c>
      <c r="C263" s="2"/>
      <c r="D263" s="2"/>
      <c r="E263" s="2"/>
      <c r="F263" s="2">
        <v>0.16</v>
      </c>
      <c r="G263" s="2">
        <v>2.0E-4</v>
      </c>
      <c r="H263" s="2">
        <v>3.0E-5</v>
      </c>
      <c r="I263" s="2">
        <v>0.0011</v>
      </c>
      <c r="J263" s="2">
        <v>0.042</v>
      </c>
      <c r="K263" s="2" t="s">
        <v>235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>
        <v>8.0</v>
      </c>
      <c r="B264" s="2" t="s">
        <v>232</v>
      </c>
      <c r="C264" s="2">
        <v>35.3424</v>
      </c>
      <c r="D264" s="2">
        <v>4.3614</v>
      </c>
      <c r="E264" s="2">
        <v>25.7882</v>
      </c>
      <c r="F264" s="2">
        <v>22.216</v>
      </c>
      <c r="G264" s="2">
        <v>16.9613</v>
      </c>
      <c r="H264" s="2">
        <v>4.525692</v>
      </c>
      <c r="I264" s="2">
        <v>1.9901</v>
      </c>
      <c r="J264" s="2">
        <v>1.1259</v>
      </c>
      <c r="K264" s="2" t="s">
        <v>233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4" t="s">
        <v>247</v>
      </c>
      <c r="C265" s="2"/>
      <c r="D265" s="2"/>
      <c r="E265" s="2"/>
      <c r="F265" s="2">
        <v>0.334</v>
      </c>
      <c r="G265" s="2">
        <v>0.0229</v>
      </c>
      <c r="H265" s="2">
        <v>0.002094</v>
      </c>
      <c r="I265" s="2">
        <v>0.0015</v>
      </c>
      <c r="J265" s="2">
        <v>0.0428</v>
      </c>
      <c r="K265" s="2" t="s">
        <v>235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>
        <v>9.0</v>
      </c>
      <c r="B266" s="2" t="s">
        <v>232</v>
      </c>
      <c r="C266" s="2">
        <v>35.3478</v>
      </c>
      <c r="D266" s="2">
        <v>4.51329</v>
      </c>
      <c r="E266" s="2">
        <v>25.727</v>
      </c>
      <c r="F266" s="2">
        <v>12.53</v>
      </c>
      <c r="G266" s="2">
        <v>17.233</v>
      </c>
      <c r="H266" s="2">
        <v>4.553202</v>
      </c>
      <c r="I266" s="2">
        <v>2.0511</v>
      </c>
      <c r="J266" s="2">
        <v>1.5257</v>
      </c>
      <c r="K266" s="2" t="s">
        <v>233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4" t="s">
        <v>249</v>
      </c>
      <c r="C267" s="2"/>
      <c r="D267" s="2"/>
      <c r="E267" s="2"/>
      <c r="F267" s="2">
        <v>0.49</v>
      </c>
      <c r="G267" s="2">
        <v>0.0113</v>
      </c>
      <c r="H267" s="2">
        <v>0.00107</v>
      </c>
      <c r="I267" s="2">
        <v>0.0021</v>
      </c>
      <c r="J267" s="2">
        <v>0.0289</v>
      </c>
      <c r="K267" s="2" t="s">
        <v>235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>
        <v>10.0</v>
      </c>
      <c r="B268" s="2" t="s">
        <v>232</v>
      </c>
      <c r="C268" s="2">
        <v>35.3501</v>
      </c>
      <c r="D268" s="2">
        <v>4.61413</v>
      </c>
      <c r="E268" s="2">
        <v>25.706</v>
      </c>
      <c r="F268" s="2">
        <v>2.584</v>
      </c>
      <c r="G268" s="2">
        <v>17.3258</v>
      </c>
      <c r="H268" s="2">
        <v>4.562371</v>
      </c>
      <c r="I268" s="2">
        <v>2.0974</v>
      </c>
      <c r="J268" s="2">
        <v>1.8027</v>
      </c>
      <c r="K268" s="2" t="s">
        <v>233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4" t="s">
        <v>251</v>
      </c>
      <c r="C269" s="2"/>
      <c r="D269" s="2"/>
      <c r="E269" s="2"/>
      <c r="F269" s="2">
        <v>0.105</v>
      </c>
      <c r="G269" s="2">
        <v>6.0E-4</v>
      </c>
      <c r="H269" s="2">
        <v>8.1E-5</v>
      </c>
      <c r="I269" s="2">
        <v>9.0E-4</v>
      </c>
      <c r="J269" s="2">
        <v>0.0512</v>
      </c>
      <c r="K269" s="2" t="s">
        <v>235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>
        <v>11.0</v>
      </c>
      <c r="B270" s="2" t="s">
        <v>232</v>
      </c>
      <c r="C270" s="2">
        <v>35.3503</v>
      </c>
      <c r="D270" s="2">
        <v>4.64229</v>
      </c>
      <c r="E270" s="2">
        <v>25.706</v>
      </c>
      <c r="F270" s="2">
        <v>3.498</v>
      </c>
      <c r="G270" s="2">
        <v>17.3265</v>
      </c>
      <c r="H270" s="2">
        <v>4.562504</v>
      </c>
      <c r="I270" s="2">
        <v>2.1014</v>
      </c>
      <c r="J270" s="2">
        <v>1.7223</v>
      </c>
      <c r="K270" s="2" t="s">
        <v>233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4" t="s">
        <v>252</v>
      </c>
      <c r="C271" s="2"/>
      <c r="D271" s="2"/>
      <c r="E271" s="2"/>
      <c r="F271" s="2">
        <v>0.279</v>
      </c>
      <c r="G271" s="2">
        <v>0.0017</v>
      </c>
      <c r="H271" s="2">
        <v>1.73E-4</v>
      </c>
      <c r="I271" s="2">
        <v>0.0016</v>
      </c>
      <c r="J271" s="2">
        <v>0.0985</v>
      </c>
      <c r="K271" s="2" t="s">
        <v>235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1.0"/>
    <col customWidth="1" min="12" max="26" width="10.71"/>
  </cols>
  <sheetData>
    <row r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300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303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305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307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309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310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311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312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314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317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320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 t="s">
        <v>322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70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72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 t="s">
        <v>47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74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76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 t="s">
        <v>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 t="s">
        <v>86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 t="s">
        <v>88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89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90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91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 t="s">
        <v>95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 t="s">
        <v>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 t="s">
        <v>98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 t="s">
        <v>99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100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 t="s">
        <v>102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 t="s">
        <v>103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 t="s">
        <v>104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 t="s">
        <v>105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 t="s">
        <v>106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 t="s">
        <v>107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 t="s">
        <v>108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 t="s">
        <v>109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 t="s">
        <v>110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 t="s">
        <v>62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 t="s">
        <v>95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 t="s">
        <v>111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 t="s">
        <v>112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 t="s">
        <v>113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 t="s">
        <v>114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 t="s">
        <v>115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 t="s">
        <v>116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 t="s">
        <v>117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 t="s">
        <v>118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 t="s">
        <v>47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 t="s">
        <v>49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 t="s">
        <v>51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 t="s">
        <v>52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 t="s">
        <v>54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 t="s">
        <v>119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 t="s">
        <v>120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 t="s">
        <v>59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 t="s">
        <v>62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 t="s">
        <v>63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 t="s">
        <v>65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 t="s">
        <v>66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 t="s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 t="s">
        <v>70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 t="s">
        <v>125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 t="s">
        <v>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 t="s">
        <v>74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 t="s">
        <v>76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 t="s">
        <v>77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 t="s">
        <v>78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 t="s">
        <v>79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 t="s">
        <v>80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 t="s">
        <v>81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 t="s">
        <v>82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 t="s">
        <v>83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 t="s">
        <v>84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85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86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 t="s">
        <v>87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 t="s">
        <v>127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 t="s">
        <v>128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 t="s">
        <v>129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 t="s">
        <v>130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 t="s">
        <v>85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 t="s">
        <v>92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 t="s">
        <v>93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 t="s">
        <v>94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 t="s">
        <v>86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 t="s">
        <v>62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 t="s">
        <v>95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 t="s">
        <v>96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 t="s">
        <v>66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 t="s">
        <v>131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 t="s">
        <v>132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 t="s">
        <v>133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 t="s">
        <v>134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 t="s">
        <v>135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 t="s">
        <v>136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 t="s">
        <v>137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 t="s">
        <v>138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 t="s">
        <v>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 t="s">
        <v>139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 t="s">
        <v>140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 t="s">
        <v>141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 t="s">
        <v>142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 t="s">
        <v>143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 t="s">
        <v>144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 t="s">
        <v>145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 t="s">
        <v>146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 t="s">
        <v>147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 t="s">
        <v>148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 t="s">
        <v>149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 t="s">
        <v>150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 t="s">
        <v>151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 t="s">
        <v>152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 t="s">
        <v>153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 t="s">
        <v>154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 t="s">
        <v>155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 t="s">
        <v>156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 t="s">
        <v>157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 t="s">
        <v>158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 t="s">
        <v>159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 t="s">
        <v>160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 t="s">
        <v>161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 t="s">
        <v>162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 t="s">
        <v>163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 t="s">
        <v>164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 t="s">
        <v>165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 t="s">
        <v>166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 t="s">
        <v>167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 t="s">
        <v>168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 t="s">
        <v>153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 t="s">
        <v>169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 t="s">
        <v>66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 t="s">
        <v>170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 t="s">
        <v>171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 t="s">
        <v>172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 t="s">
        <v>173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 t="s">
        <v>174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 t="s">
        <v>175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 t="s">
        <v>176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 t="s">
        <v>177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 t="s">
        <v>178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 t="s">
        <v>179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 t="s">
        <v>180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 t="s">
        <v>181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 t="s">
        <v>66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 t="s">
        <v>182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 t="s">
        <v>66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 t="s">
        <v>184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 t="s">
        <v>185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 t="s">
        <v>66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 t="s">
        <v>187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 t="s">
        <v>188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 t="s">
        <v>66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 t="s">
        <v>189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 t="s">
        <v>190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 t="s">
        <v>191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 t="s">
        <v>192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 t="s">
        <v>194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 t="s">
        <v>197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 t="s">
        <v>199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 t="s">
        <v>200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 t="s">
        <v>202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 t="s">
        <v>204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 t="s">
        <v>66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 t="s">
        <v>206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 t="s">
        <v>207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 t="s">
        <v>66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 t="s">
        <v>208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 t="s">
        <v>345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 t="s">
        <v>347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 t="s">
        <v>211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 t="s">
        <v>213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 t="s">
        <v>214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 t="s">
        <v>350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 t="s">
        <v>352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 t="s">
        <v>218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 t="s">
        <v>219</v>
      </c>
      <c r="B248" s="2" t="s">
        <v>220</v>
      </c>
      <c r="C248" s="2" t="s">
        <v>221</v>
      </c>
      <c r="D248" s="2" t="s">
        <v>222</v>
      </c>
      <c r="E248" s="2" t="s">
        <v>223</v>
      </c>
      <c r="F248" s="2" t="s">
        <v>224</v>
      </c>
      <c r="G248" s="2" t="s">
        <v>225</v>
      </c>
      <c r="H248" s="2" t="s">
        <v>226</v>
      </c>
      <c r="I248" s="2" t="s">
        <v>227</v>
      </c>
      <c r="J248" s="2" t="s">
        <v>228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 t="s">
        <v>229</v>
      </c>
      <c r="B249" s="2" t="s">
        <v>230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1">
        <v>1.0</v>
      </c>
      <c r="B250" s="51" t="s">
        <v>232</v>
      </c>
      <c r="C250" s="51">
        <v>34.6282</v>
      </c>
      <c r="D250" s="51">
        <v>4.18519</v>
      </c>
      <c r="E250" s="51">
        <v>27.0727</v>
      </c>
      <c r="F250" s="51">
        <v>297.43</v>
      </c>
      <c r="G250" s="51">
        <v>7.4089</v>
      </c>
      <c r="H250" s="51">
        <v>3.545424</v>
      </c>
      <c r="I250" s="51">
        <v>1.6212</v>
      </c>
      <c r="J250" s="51">
        <v>0.0135</v>
      </c>
      <c r="K250" s="51" t="s">
        <v>233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1"/>
      <c r="B251" s="52" t="s">
        <v>356</v>
      </c>
      <c r="C251" s="51"/>
      <c r="D251" s="51"/>
      <c r="E251" s="51"/>
      <c r="F251" s="51">
        <v>0.398</v>
      </c>
      <c r="G251" s="51">
        <v>0.0063</v>
      </c>
      <c r="H251" s="51">
        <v>5.76E-4</v>
      </c>
      <c r="I251" s="51">
        <v>0.0011</v>
      </c>
      <c r="J251" s="51">
        <v>0.001</v>
      </c>
      <c r="K251" s="51" t="s">
        <v>235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>
        <v>2.0</v>
      </c>
      <c r="B252" s="2" t="s">
        <v>232</v>
      </c>
      <c r="C252" s="2">
        <v>34.6282</v>
      </c>
      <c r="D252" s="2">
        <v>4.17421</v>
      </c>
      <c r="E252" s="2">
        <v>27.0732</v>
      </c>
      <c r="F252" s="2">
        <v>297.764</v>
      </c>
      <c r="G252" s="2">
        <v>7.4054</v>
      </c>
      <c r="H252" s="2">
        <v>3.545119</v>
      </c>
      <c r="I252" s="2">
        <v>1.6197</v>
      </c>
      <c r="J252" s="2">
        <v>0.0132</v>
      </c>
      <c r="K252" s="2" t="s">
        <v>233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54" t="s">
        <v>358</v>
      </c>
      <c r="C253" s="2"/>
      <c r="D253" s="2"/>
      <c r="E253" s="2"/>
      <c r="F253" s="2">
        <v>0.51</v>
      </c>
      <c r="G253" s="2">
        <v>0.0062</v>
      </c>
      <c r="H253" s="2">
        <v>5.84E-4</v>
      </c>
      <c r="I253" s="2">
        <v>6.0E-4</v>
      </c>
      <c r="J253" s="2">
        <v>0.0015</v>
      </c>
      <c r="K253" s="2" t="s">
        <v>235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>
        <v>3.0</v>
      </c>
      <c r="B254" s="2" t="s">
        <v>232</v>
      </c>
      <c r="C254" s="2">
        <v>34.9105</v>
      </c>
      <c r="D254" s="2">
        <v>4.52291</v>
      </c>
      <c r="E254" s="2">
        <v>26.8124</v>
      </c>
      <c r="F254" s="2">
        <v>200.235</v>
      </c>
      <c r="G254" s="2">
        <v>10.4284</v>
      </c>
      <c r="H254" s="2">
        <v>3.84956</v>
      </c>
      <c r="I254" s="2">
        <v>1.8154</v>
      </c>
      <c r="J254" s="2">
        <v>0.0165</v>
      </c>
      <c r="K254" s="2" t="s">
        <v>233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4" t="s">
        <v>359</v>
      </c>
      <c r="C255" s="2"/>
      <c r="D255" s="2"/>
      <c r="E255" s="2"/>
      <c r="F255" s="2">
        <v>0.395</v>
      </c>
      <c r="G255" s="2">
        <v>0.0296</v>
      </c>
      <c r="H255" s="2">
        <v>0.003101</v>
      </c>
      <c r="I255" s="2">
        <v>0.001</v>
      </c>
      <c r="J255" s="2">
        <v>0.0014</v>
      </c>
      <c r="K255" s="2" t="s">
        <v>235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1">
        <v>4.0</v>
      </c>
      <c r="B256" s="51" t="s">
        <v>232</v>
      </c>
      <c r="C256" s="51">
        <v>35.1193</v>
      </c>
      <c r="D256" s="51">
        <v>4.67704</v>
      </c>
      <c r="E256" s="51">
        <v>26.6254</v>
      </c>
      <c r="F256" s="51">
        <v>149.243</v>
      </c>
      <c r="G256" s="51">
        <v>12.3154</v>
      </c>
      <c r="H256" s="51">
        <v>4.048986</v>
      </c>
      <c r="I256" s="51">
        <v>1.928</v>
      </c>
      <c r="J256" s="51">
        <v>0.0111</v>
      </c>
      <c r="K256" s="51" t="s">
        <v>233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1"/>
      <c r="B257" s="52" t="s">
        <v>360</v>
      </c>
      <c r="C257" s="51"/>
      <c r="D257" s="51"/>
      <c r="E257" s="51"/>
      <c r="F257" s="51">
        <v>0.827</v>
      </c>
      <c r="G257" s="51">
        <v>0.0189</v>
      </c>
      <c r="H257" s="51">
        <v>0.001974</v>
      </c>
      <c r="I257" s="51">
        <v>0.0015</v>
      </c>
      <c r="J257" s="51">
        <v>9.0E-4</v>
      </c>
      <c r="K257" s="51" t="s">
        <v>235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1">
        <v>5.0</v>
      </c>
      <c r="B258" s="51" t="s">
        <v>232</v>
      </c>
      <c r="C258" s="51">
        <v>35.2805</v>
      </c>
      <c r="D258" s="51">
        <v>4.12138</v>
      </c>
      <c r="E258" s="51">
        <v>26.374</v>
      </c>
      <c r="F258" s="51">
        <v>100.063</v>
      </c>
      <c r="G258" s="51">
        <v>14.1596</v>
      </c>
      <c r="H258" s="51">
        <v>4.243656</v>
      </c>
      <c r="I258" s="51">
        <v>1.8201</v>
      </c>
      <c r="J258" s="51">
        <v>0.0189</v>
      </c>
      <c r="K258" s="51" t="s">
        <v>233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1"/>
      <c r="B259" s="52" t="s">
        <v>361</v>
      </c>
      <c r="C259" s="51"/>
      <c r="D259" s="51"/>
      <c r="E259" s="51"/>
      <c r="F259" s="51">
        <v>0.796</v>
      </c>
      <c r="G259" s="51">
        <v>0.0518</v>
      </c>
      <c r="H259" s="51">
        <v>0.005398</v>
      </c>
      <c r="I259" s="51">
        <v>8.0E-4</v>
      </c>
      <c r="J259" s="51">
        <v>0.0021</v>
      </c>
      <c r="K259" s="51" t="s">
        <v>235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>
        <v>6.0</v>
      </c>
      <c r="B260" s="2" t="s">
        <v>232</v>
      </c>
      <c r="C260" s="2">
        <v>35.3381</v>
      </c>
      <c r="D260" s="2">
        <v>3.50309</v>
      </c>
      <c r="E260" s="2">
        <v>26.0388</v>
      </c>
      <c r="F260" s="2">
        <v>60.244</v>
      </c>
      <c r="G260" s="2">
        <v>15.8778</v>
      </c>
      <c r="H260" s="2">
        <v>4.418411</v>
      </c>
      <c r="I260" s="2">
        <v>1.6683</v>
      </c>
      <c r="J260" s="2">
        <v>0.0188</v>
      </c>
      <c r="K260" s="2" t="s">
        <v>233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4" t="s">
        <v>362</v>
      </c>
      <c r="C261" s="2"/>
      <c r="D261" s="2"/>
      <c r="E261" s="2"/>
      <c r="F261" s="2">
        <v>0.851</v>
      </c>
      <c r="G261" s="2">
        <v>0.05</v>
      </c>
      <c r="H261" s="2">
        <v>0.005279</v>
      </c>
      <c r="I261" s="2">
        <v>7.0E-4</v>
      </c>
      <c r="J261" s="2">
        <v>6.0E-4</v>
      </c>
      <c r="K261" s="2" t="s">
        <v>235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>
        <v>7.0</v>
      </c>
      <c r="B262" s="2" t="s">
        <v>232</v>
      </c>
      <c r="C262" s="2">
        <v>35.3849</v>
      </c>
      <c r="D262" s="2">
        <v>3.57495</v>
      </c>
      <c r="E262" s="2">
        <v>25.8362</v>
      </c>
      <c r="F262" s="2">
        <v>44.108</v>
      </c>
      <c r="G262" s="2">
        <v>16.9004</v>
      </c>
      <c r="H262" s="2">
        <v>4.525394</v>
      </c>
      <c r="I262" s="2">
        <v>1.729</v>
      </c>
      <c r="J262" s="2">
        <v>0.0463</v>
      </c>
      <c r="K262" s="2" t="s">
        <v>233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4" t="s">
        <v>363</v>
      </c>
      <c r="C263" s="2"/>
      <c r="D263" s="2"/>
      <c r="E263" s="2"/>
      <c r="F263" s="2">
        <v>0.264</v>
      </c>
      <c r="G263" s="2">
        <v>0.0322</v>
      </c>
      <c r="H263" s="2">
        <v>0.002642</v>
      </c>
      <c r="I263" s="2">
        <v>0.0034</v>
      </c>
      <c r="J263" s="2">
        <v>0.0021</v>
      </c>
      <c r="K263" s="2" t="s">
        <v>235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>
        <v>8.0</v>
      </c>
      <c r="B264" s="2" t="s">
        <v>232</v>
      </c>
      <c r="C264" s="2">
        <v>35.3306</v>
      </c>
      <c r="D264" s="2">
        <v>3.33531</v>
      </c>
      <c r="E264" s="2">
        <v>25.1784</v>
      </c>
      <c r="F264" s="2">
        <v>21.306</v>
      </c>
      <c r="G264" s="2">
        <v>19.3798</v>
      </c>
      <c r="H264" s="2">
        <v>4.769164</v>
      </c>
      <c r="I264" s="2">
        <v>1.6934</v>
      </c>
      <c r="J264" s="2">
        <v>0.2708</v>
      </c>
      <c r="K264" s="2" t="s">
        <v>233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4" t="s">
        <v>364</v>
      </c>
      <c r="C265" s="2"/>
      <c r="D265" s="2"/>
      <c r="E265" s="2"/>
      <c r="F265" s="2">
        <v>0.174</v>
      </c>
      <c r="G265" s="2">
        <v>0.0315</v>
      </c>
      <c r="H265" s="2">
        <v>0.003252</v>
      </c>
      <c r="I265" s="2">
        <v>0.0012</v>
      </c>
      <c r="J265" s="2">
        <v>0.0062</v>
      </c>
      <c r="K265" s="2" t="s">
        <v>235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>
        <v>9.0</v>
      </c>
      <c r="B266" s="2" t="s">
        <v>232</v>
      </c>
      <c r="C266" s="2">
        <v>35.3325</v>
      </c>
      <c r="D266" s="2">
        <v>3.34575</v>
      </c>
      <c r="E266" s="2">
        <v>25.1653</v>
      </c>
      <c r="F266" s="2">
        <v>20.409</v>
      </c>
      <c r="G266" s="2">
        <v>19.4357</v>
      </c>
      <c r="H266" s="2">
        <v>4.775056</v>
      </c>
      <c r="I266" s="2">
        <v>1.6916</v>
      </c>
      <c r="J266" s="2">
        <v>0.2487</v>
      </c>
      <c r="K266" s="2" t="s">
        <v>233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4" t="s">
        <v>365</v>
      </c>
      <c r="C267" s="2"/>
      <c r="D267" s="2"/>
      <c r="E267" s="2"/>
      <c r="F267" s="2">
        <v>0.26</v>
      </c>
      <c r="G267" s="2">
        <v>0.0052</v>
      </c>
      <c r="H267" s="2">
        <v>5.8E-4</v>
      </c>
      <c r="I267" s="2">
        <v>0.0033</v>
      </c>
      <c r="J267" s="2">
        <v>0.0031</v>
      </c>
      <c r="K267" s="2" t="s">
        <v>235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>
        <v>10.0</v>
      </c>
      <c r="B268" s="2" t="s">
        <v>232</v>
      </c>
      <c r="C268" s="2">
        <v>35.3781</v>
      </c>
      <c r="D268" s="2">
        <v>4.47067</v>
      </c>
      <c r="E268" s="2">
        <v>24.7802</v>
      </c>
      <c r="F268" s="2">
        <v>9.108</v>
      </c>
      <c r="G268" s="2">
        <v>21.0127</v>
      </c>
      <c r="H268" s="2">
        <v>4.941941</v>
      </c>
      <c r="I268" s="2">
        <v>2.0794</v>
      </c>
      <c r="J268" s="2">
        <v>1.4165</v>
      </c>
      <c r="K268" s="2" t="s">
        <v>233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4" t="s">
        <v>366</v>
      </c>
      <c r="C269" s="2"/>
      <c r="D269" s="2"/>
      <c r="E269" s="2"/>
      <c r="F269" s="2">
        <v>0.429</v>
      </c>
      <c r="G269" s="2">
        <v>0.0698</v>
      </c>
      <c r="H269" s="2">
        <v>0.00724</v>
      </c>
      <c r="I269" s="2">
        <v>0.0337</v>
      </c>
      <c r="J269" s="2">
        <v>0.1754</v>
      </c>
      <c r="K269" s="2" t="s">
        <v>235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>
        <v>11.0</v>
      </c>
      <c r="B270" s="2" t="s">
        <v>232</v>
      </c>
      <c r="C270" s="2">
        <v>35.4028</v>
      </c>
      <c r="D270" s="2">
        <v>4.61839</v>
      </c>
      <c r="E270" s="2">
        <v>24.6962</v>
      </c>
      <c r="F270" s="2">
        <v>3.243</v>
      </c>
      <c r="G270" s="2">
        <v>21.3864</v>
      </c>
      <c r="H270" s="2">
        <v>4.983367</v>
      </c>
      <c r="I270" s="2">
        <v>2.2201</v>
      </c>
      <c r="J270" s="2">
        <v>1.4176</v>
      </c>
      <c r="K270" s="2" t="s">
        <v>233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4" t="s">
        <v>367</v>
      </c>
      <c r="C271" s="2"/>
      <c r="D271" s="2"/>
      <c r="E271" s="2"/>
      <c r="F271" s="2">
        <v>0.168</v>
      </c>
      <c r="G271" s="2">
        <v>0.0014</v>
      </c>
      <c r="H271" s="2">
        <v>1.7E-4</v>
      </c>
      <c r="I271" s="2">
        <v>8.0E-4</v>
      </c>
      <c r="J271" s="2">
        <v>0.0219</v>
      </c>
      <c r="K271" s="2" t="s">
        <v>235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>
        <v>12.0</v>
      </c>
      <c r="B272" s="2" t="s">
        <v>232</v>
      </c>
      <c r="C272" s="2">
        <v>35.4034</v>
      </c>
      <c r="D272" s="2">
        <v>4.61459</v>
      </c>
      <c r="E272" s="2">
        <v>24.6973</v>
      </c>
      <c r="F272" s="2">
        <v>3.037</v>
      </c>
      <c r="G272" s="2">
        <v>21.3844</v>
      </c>
      <c r="H272" s="2">
        <v>4.983223</v>
      </c>
      <c r="I272" s="2">
        <v>2.2216</v>
      </c>
      <c r="J272" s="2">
        <v>1.4681</v>
      </c>
      <c r="K272" s="2" t="s">
        <v>233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4" t="s">
        <v>368</v>
      </c>
      <c r="C273" s="2"/>
      <c r="D273" s="2"/>
      <c r="E273" s="2"/>
      <c r="F273" s="2">
        <v>0.113</v>
      </c>
      <c r="G273" s="2">
        <v>0.0012</v>
      </c>
      <c r="H273" s="2">
        <v>1.43E-4</v>
      </c>
      <c r="I273" s="2">
        <v>0.001</v>
      </c>
      <c r="J273" s="2">
        <v>0.037</v>
      </c>
      <c r="K273" s="2" t="s">
        <v>235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1.0"/>
    <col customWidth="1" min="12" max="26" width="10.71"/>
  </cols>
  <sheetData>
    <row r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302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304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306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308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313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315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318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319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317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323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 t="s">
        <v>324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70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72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 t="s">
        <v>47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74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76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 t="s">
        <v>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 t="s">
        <v>86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 t="s">
        <v>88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89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90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91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 t="s">
        <v>95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 t="s">
        <v>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 t="s">
        <v>98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 t="s">
        <v>99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100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 t="s">
        <v>102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 t="s">
        <v>103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 t="s">
        <v>104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 t="s">
        <v>105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 t="s">
        <v>106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 t="s">
        <v>107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 t="s">
        <v>108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 t="s">
        <v>109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 t="s">
        <v>110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 t="s">
        <v>62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 t="s">
        <v>95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 t="s">
        <v>111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 t="s">
        <v>112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 t="s">
        <v>113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 t="s">
        <v>114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 t="s">
        <v>115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 t="s">
        <v>116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 t="s">
        <v>117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 t="s">
        <v>118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 t="s">
        <v>47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 t="s">
        <v>49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 t="s">
        <v>51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 t="s">
        <v>52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 t="s">
        <v>54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 t="s">
        <v>119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 t="s">
        <v>120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 t="s">
        <v>59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 t="s">
        <v>62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 t="s">
        <v>63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 t="s">
        <v>65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 t="s">
        <v>66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 t="s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 t="s">
        <v>70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 t="s">
        <v>125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 t="s">
        <v>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 t="s">
        <v>74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 t="s">
        <v>76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 t="s">
        <v>77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 t="s">
        <v>78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 t="s">
        <v>79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 t="s">
        <v>80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 t="s">
        <v>81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 t="s">
        <v>82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 t="s">
        <v>83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 t="s">
        <v>84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85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86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 t="s">
        <v>87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 t="s">
        <v>127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 t="s">
        <v>128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 t="s">
        <v>129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 t="s">
        <v>130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 t="s">
        <v>85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 t="s">
        <v>92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 t="s">
        <v>93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 t="s">
        <v>94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 t="s">
        <v>86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 t="s">
        <v>62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 t="s">
        <v>95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 t="s">
        <v>96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 t="s">
        <v>66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 t="s">
        <v>131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 t="s">
        <v>132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 t="s">
        <v>133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 t="s">
        <v>134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 t="s">
        <v>135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 t="s">
        <v>136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 t="s">
        <v>137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 t="s">
        <v>138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 t="s">
        <v>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 t="s">
        <v>139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 t="s">
        <v>140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 t="s">
        <v>141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 t="s">
        <v>142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 t="s">
        <v>143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 t="s">
        <v>144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 t="s">
        <v>145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 t="s">
        <v>146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 t="s">
        <v>147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 t="s">
        <v>148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 t="s">
        <v>149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 t="s">
        <v>150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 t="s">
        <v>151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 t="s">
        <v>152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 t="s">
        <v>153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 t="s">
        <v>154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 t="s">
        <v>155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 t="s">
        <v>156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 t="s">
        <v>157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 t="s">
        <v>158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 t="s">
        <v>159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 t="s">
        <v>160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 t="s">
        <v>161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 t="s">
        <v>162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 t="s">
        <v>163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 t="s">
        <v>164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 t="s">
        <v>165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 t="s">
        <v>166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 t="s">
        <v>167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 t="s">
        <v>168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 t="s">
        <v>153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 t="s">
        <v>169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 t="s">
        <v>66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 t="s">
        <v>170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 t="s">
        <v>171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 t="s">
        <v>172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 t="s">
        <v>173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 t="s">
        <v>174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 t="s">
        <v>175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 t="s">
        <v>176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 t="s">
        <v>177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 t="s">
        <v>178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 t="s">
        <v>179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 t="s">
        <v>180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 t="s">
        <v>181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 t="s">
        <v>66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 t="s">
        <v>182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 t="s">
        <v>66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 t="s">
        <v>184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 t="s">
        <v>185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 t="s">
        <v>66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 t="s">
        <v>187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 t="s">
        <v>188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 t="s">
        <v>66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 t="s">
        <v>189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 t="s">
        <v>190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 t="s">
        <v>191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 t="s">
        <v>192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 t="s">
        <v>194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 t="s">
        <v>197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 t="s">
        <v>199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 t="s">
        <v>200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 t="s">
        <v>202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 t="s">
        <v>204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 t="s">
        <v>66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 t="s">
        <v>206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 t="s">
        <v>207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 t="s">
        <v>66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 t="s">
        <v>208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 t="s">
        <v>330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 t="s">
        <v>331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 t="s">
        <v>211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 t="s">
        <v>213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 t="s">
        <v>214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 t="s">
        <v>335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 t="s">
        <v>337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 t="s">
        <v>218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 t="s">
        <v>219</v>
      </c>
      <c r="B248" s="2" t="s">
        <v>220</v>
      </c>
      <c r="C248" s="2" t="s">
        <v>221</v>
      </c>
      <c r="D248" s="2" t="s">
        <v>222</v>
      </c>
      <c r="E248" s="2" t="s">
        <v>223</v>
      </c>
      <c r="F248" s="2" t="s">
        <v>224</v>
      </c>
      <c r="G248" s="2" t="s">
        <v>225</v>
      </c>
      <c r="H248" s="2" t="s">
        <v>226</v>
      </c>
      <c r="I248" s="2" t="s">
        <v>227</v>
      </c>
      <c r="J248" s="2" t="s">
        <v>228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 t="s">
        <v>229</v>
      </c>
      <c r="B249" s="2" t="s">
        <v>230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1">
        <v>1.0</v>
      </c>
      <c r="B250" s="51" t="s">
        <v>232</v>
      </c>
      <c r="C250" s="51">
        <v>34.5725</v>
      </c>
      <c r="D250" s="51">
        <v>3.94788</v>
      </c>
      <c r="E250" s="51">
        <v>27.1671</v>
      </c>
      <c r="F250" s="51">
        <v>547.912</v>
      </c>
      <c r="G250" s="51">
        <v>6.4207</v>
      </c>
      <c r="H250" s="51">
        <v>3.461294</v>
      </c>
      <c r="I250" s="51">
        <v>1.4973</v>
      </c>
      <c r="J250" s="51">
        <v>0.0139</v>
      </c>
      <c r="K250" s="51" t="s">
        <v>233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1"/>
      <c r="B251" s="52" t="s">
        <v>341</v>
      </c>
      <c r="C251" s="51"/>
      <c r="D251" s="51"/>
      <c r="E251" s="51"/>
      <c r="F251" s="51">
        <v>0.353</v>
      </c>
      <c r="G251" s="51">
        <v>0.0063</v>
      </c>
      <c r="H251" s="51">
        <v>5.88E-4</v>
      </c>
      <c r="I251" s="51">
        <v>4.0E-4</v>
      </c>
      <c r="J251" s="51">
        <v>0.0014</v>
      </c>
      <c r="K251" s="51" t="s">
        <v>235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>
        <v>2.0</v>
      </c>
      <c r="B252" s="2" t="s">
        <v>232</v>
      </c>
      <c r="C252" s="2">
        <v>34.5725</v>
      </c>
      <c r="D252" s="2">
        <v>3.94349</v>
      </c>
      <c r="E252" s="2">
        <v>27.1674</v>
      </c>
      <c r="F252" s="2">
        <v>547.629</v>
      </c>
      <c r="G252" s="2">
        <v>6.419</v>
      </c>
      <c r="H252" s="2">
        <v>3.461135</v>
      </c>
      <c r="I252" s="2">
        <v>1.4975</v>
      </c>
      <c r="J252" s="2">
        <v>0.0117</v>
      </c>
      <c r="K252" s="2" t="s">
        <v>233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54" t="s">
        <v>342</v>
      </c>
      <c r="C253" s="2"/>
      <c r="D253" s="2"/>
      <c r="E253" s="2"/>
      <c r="F253" s="2">
        <v>0.168</v>
      </c>
      <c r="G253" s="2">
        <v>2.0E-4</v>
      </c>
      <c r="H253" s="2">
        <v>3.1E-5</v>
      </c>
      <c r="I253" s="2">
        <v>4.0E-4</v>
      </c>
      <c r="J253" s="2">
        <v>7.0E-4</v>
      </c>
      <c r="K253" s="2" t="s">
        <v>235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>
        <v>3.0</v>
      </c>
      <c r="B254" s="2" t="s">
        <v>232</v>
      </c>
      <c r="C254" s="2">
        <v>34.8601</v>
      </c>
      <c r="D254" s="2">
        <v>4.63911</v>
      </c>
      <c r="E254" s="2">
        <v>26.805</v>
      </c>
      <c r="F254" s="2">
        <v>287.864</v>
      </c>
      <c r="G254" s="2">
        <v>10.256</v>
      </c>
      <c r="H254" s="2">
        <v>3.832185</v>
      </c>
      <c r="I254" s="2">
        <v>1.8304</v>
      </c>
      <c r="J254" s="2">
        <v>0.0071</v>
      </c>
      <c r="K254" s="2" t="s">
        <v>233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4" t="s">
        <v>343</v>
      </c>
      <c r="C255" s="2"/>
      <c r="D255" s="2"/>
      <c r="E255" s="2"/>
      <c r="F255" s="2">
        <v>0.06</v>
      </c>
      <c r="G255" s="2">
        <v>0.0021</v>
      </c>
      <c r="H255" s="2">
        <v>2.24E-4</v>
      </c>
      <c r="I255" s="2">
        <v>6.0E-4</v>
      </c>
      <c r="J255" s="2">
        <v>9.0E-4</v>
      </c>
      <c r="K255" s="2" t="s">
        <v>235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>
        <v>4.0</v>
      </c>
      <c r="B256" s="2" t="s">
        <v>232</v>
      </c>
      <c r="C256" s="2">
        <v>35.1092</v>
      </c>
      <c r="D256" s="2">
        <v>4.66101</v>
      </c>
      <c r="E256" s="2">
        <v>26.6267</v>
      </c>
      <c r="F256" s="2">
        <v>202.282</v>
      </c>
      <c r="G256" s="2">
        <v>12.2748</v>
      </c>
      <c r="H256" s="2">
        <v>4.046389</v>
      </c>
      <c r="I256" s="2">
        <v>1.9276</v>
      </c>
      <c r="J256" s="2">
        <v>0.0109</v>
      </c>
      <c r="K256" s="2" t="s">
        <v>233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54" t="s">
        <v>344</v>
      </c>
      <c r="C257" s="2"/>
      <c r="D257" s="2"/>
      <c r="E257" s="2"/>
      <c r="F257" s="2">
        <v>0.583</v>
      </c>
      <c r="G257" s="2">
        <v>0.0158</v>
      </c>
      <c r="H257" s="2">
        <v>0.001565</v>
      </c>
      <c r="I257" s="2">
        <v>0.0029</v>
      </c>
      <c r="J257" s="2">
        <v>0.001</v>
      </c>
      <c r="K257" s="2" t="s">
        <v>235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1">
        <v>5.0</v>
      </c>
      <c r="B258" s="51" t="s">
        <v>232</v>
      </c>
      <c r="C258" s="51">
        <v>35.2845</v>
      </c>
      <c r="D258" s="51">
        <v>4.85972</v>
      </c>
      <c r="E258" s="51">
        <v>26.5155</v>
      </c>
      <c r="F258" s="51">
        <v>151.039</v>
      </c>
      <c r="G258" s="51">
        <v>13.5046</v>
      </c>
      <c r="H258" s="51">
        <v>4.182063</v>
      </c>
      <c r="I258" s="51">
        <v>2.0303</v>
      </c>
      <c r="J258" s="51">
        <v>0.0115</v>
      </c>
      <c r="K258" s="51" t="s">
        <v>233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1"/>
      <c r="B259" s="52" t="s">
        <v>346</v>
      </c>
      <c r="C259" s="51"/>
      <c r="D259" s="51"/>
      <c r="E259" s="51"/>
      <c r="F259" s="51">
        <v>0.442</v>
      </c>
      <c r="G259" s="51">
        <v>0.0198</v>
      </c>
      <c r="H259" s="51">
        <v>0.001899</v>
      </c>
      <c r="I259" s="51">
        <v>9.0E-4</v>
      </c>
      <c r="J259" s="51">
        <v>8.0E-4</v>
      </c>
      <c r="K259" s="51" t="s">
        <v>235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>
        <v>6.0</v>
      </c>
      <c r="B260" s="2" t="s">
        <v>232</v>
      </c>
      <c r="C260" s="2">
        <v>35.3182</v>
      </c>
      <c r="D260" s="2">
        <v>4.02728</v>
      </c>
      <c r="E260" s="2">
        <v>26.2987</v>
      </c>
      <c r="F260" s="2">
        <v>100.843</v>
      </c>
      <c r="G260" s="2">
        <v>14.6464</v>
      </c>
      <c r="H260" s="2">
        <v>4.295775</v>
      </c>
      <c r="I260" s="2">
        <v>1.8095</v>
      </c>
      <c r="J260" s="2">
        <v>0.0178</v>
      </c>
      <c r="K260" s="2" t="s">
        <v>233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4" t="s">
        <v>348</v>
      </c>
      <c r="C261" s="2"/>
      <c r="D261" s="2"/>
      <c r="E261" s="2"/>
      <c r="F261" s="2">
        <v>0.283</v>
      </c>
      <c r="G261" s="2">
        <v>0.0159</v>
      </c>
      <c r="H261" s="2">
        <v>0.001439</v>
      </c>
      <c r="I261" s="2">
        <v>0.0017</v>
      </c>
      <c r="J261" s="2">
        <v>0.0011</v>
      </c>
      <c r="K261" s="2" t="s">
        <v>235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1">
        <v>7.0</v>
      </c>
      <c r="B262" s="51" t="s">
        <v>232</v>
      </c>
      <c r="C262" s="51">
        <v>35.4764</v>
      </c>
      <c r="D262" s="51">
        <v>4.01756</v>
      </c>
      <c r="E262" s="51">
        <v>25.8484</v>
      </c>
      <c r="F262" s="51">
        <v>58.659</v>
      </c>
      <c r="G262" s="51">
        <v>17.1457</v>
      </c>
      <c r="H262" s="51">
        <v>4.561218</v>
      </c>
      <c r="I262" s="51">
        <v>1.8995</v>
      </c>
      <c r="J262" s="51">
        <v>0.0197</v>
      </c>
      <c r="K262" s="51" t="s">
        <v>233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1"/>
      <c r="B263" s="52" t="s">
        <v>349</v>
      </c>
      <c r="C263" s="51"/>
      <c r="D263" s="51"/>
      <c r="E263" s="51"/>
      <c r="F263" s="51">
        <v>0.828</v>
      </c>
      <c r="G263" s="51">
        <v>0.0499</v>
      </c>
      <c r="H263" s="51">
        <v>0.005474</v>
      </c>
      <c r="I263" s="51">
        <v>0.0087</v>
      </c>
      <c r="J263" s="51">
        <v>0.001</v>
      </c>
      <c r="K263" s="51" t="s">
        <v>235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>
        <v>8.0</v>
      </c>
      <c r="B264" s="2" t="s">
        <v>232</v>
      </c>
      <c r="C264" s="2">
        <v>35.3669</v>
      </c>
      <c r="D264" s="2">
        <v>3.38385</v>
      </c>
      <c r="E264" s="2">
        <v>25.3957</v>
      </c>
      <c r="F264" s="2">
        <v>30.247</v>
      </c>
      <c r="G264" s="2">
        <v>18.6395</v>
      </c>
      <c r="H264" s="2">
        <v>4.698502</v>
      </c>
      <c r="I264" s="2">
        <v>1.6979</v>
      </c>
      <c r="J264" s="2">
        <v>0.1522</v>
      </c>
      <c r="K264" s="2" t="s">
        <v>233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4" t="s">
        <v>351</v>
      </c>
      <c r="C265" s="2"/>
      <c r="D265" s="2"/>
      <c r="E265" s="2"/>
      <c r="F265" s="2">
        <v>0.913</v>
      </c>
      <c r="G265" s="2">
        <v>0.0498</v>
      </c>
      <c r="H265" s="2">
        <v>0.004799</v>
      </c>
      <c r="I265" s="2">
        <v>0.0021</v>
      </c>
      <c r="J265" s="2">
        <v>0.004</v>
      </c>
      <c r="K265" s="2" t="s">
        <v>235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>
        <v>9.0</v>
      </c>
      <c r="B266" s="2" t="s">
        <v>232</v>
      </c>
      <c r="C266" s="2">
        <v>35.3851</v>
      </c>
      <c r="D266" s="2">
        <v>3.68626</v>
      </c>
      <c r="E266" s="2">
        <v>25.1222</v>
      </c>
      <c r="F266" s="2">
        <v>16.6</v>
      </c>
      <c r="G266" s="2">
        <v>19.7544</v>
      </c>
      <c r="H266" s="2">
        <v>4.813815</v>
      </c>
      <c r="I266" s="2">
        <v>1.8327</v>
      </c>
      <c r="J266" s="2">
        <v>0.2757</v>
      </c>
      <c r="K266" s="2" t="s">
        <v>233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4" t="s">
        <v>353</v>
      </c>
      <c r="C267" s="2"/>
      <c r="D267" s="2"/>
      <c r="E267" s="2"/>
      <c r="F267" s="2">
        <v>0.496</v>
      </c>
      <c r="G267" s="2">
        <v>0.0014</v>
      </c>
      <c r="H267" s="2">
        <v>3.25E-4</v>
      </c>
      <c r="I267" s="2">
        <v>8.0E-4</v>
      </c>
      <c r="J267" s="2">
        <v>0.0039</v>
      </c>
      <c r="K267" s="2" t="s">
        <v>235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>
        <v>10.0</v>
      </c>
      <c r="B268" s="2" t="s">
        <v>232</v>
      </c>
      <c r="C268" s="2">
        <v>35.3633</v>
      </c>
      <c r="D268" s="2">
        <v>3.66013</v>
      </c>
      <c r="E268" s="2">
        <v>25.0627</v>
      </c>
      <c r="F268" s="2">
        <v>14.308</v>
      </c>
      <c r="G268" s="2">
        <v>19.9173</v>
      </c>
      <c r="H268" s="2">
        <v>4.827756</v>
      </c>
      <c r="I268" s="2">
        <v>1.8259</v>
      </c>
      <c r="J268" s="2">
        <v>0.3119</v>
      </c>
      <c r="K268" s="2" t="s">
        <v>233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4" t="s">
        <v>354</v>
      </c>
      <c r="C269" s="2"/>
      <c r="D269" s="2"/>
      <c r="E269" s="2"/>
      <c r="F269" s="2">
        <v>0.082</v>
      </c>
      <c r="G269" s="2">
        <v>0.0461</v>
      </c>
      <c r="H269" s="2">
        <v>0.003326</v>
      </c>
      <c r="I269" s="2">
        <v>4.0E-4</v>
      </c>
      <c r="J269" s="2">
        <v>0.0107</v>
      </c>
      <c r="K269" s="2" t="s">
        <v>235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>
        <v>11.0</v>
      </c>
      <c r="B270" s="2" t="s">
        <v>232</v>
      </c>
      <c r="C270" s="2">
        <v>35.3875</v>
      </c>
      <c r="D270" s="2">
        <v>4.4095</v>
      </c>
      <c r="E270" s="2">
        <v>24.6826</v>
      </c>
      <c r="F270" s="2">
        <v>2.433</v>
      </c>
      <c r="G270" s="2">
        <v>21.3938</v>
      </c>
      <c r="H270" s="2">
        <v>4.98218</v>
      </c>
      <c r="I270" s="2">
        <v>2.1456</v>
      </c>
      <c r="J270" s="2">
        <v>1.428</v>
      </c>
      <c r="K270" s="2" t="s">
        <v>233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4" t="s">
        <v>355</v>
      </c>
      <c r="C271" s="2"/>
      <c r="D271" s="2"/>
      <c r="E271" s="2"/>
      <c r="F271" s="2">
        <v>0.2</v>
      </c>
      <c r="G271" s="2">
        <v>0.0114</v>
      </c>
      <c r="H271" s="2">
        <v>0.001016</v>
      </c>
      <c r="I271" s="2">
        <v>0.0011</v>
      </c>
      <c r="J271" s="2">
        <v>0.0773</v>
      </c>
      <c r="K271" s="2" t="s">
        <v>235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>
        <v>12.0</v>
      </c>
      <c r="B272" s="2" t="s">
        <v>232</v>
      </c>
      <c r="C272" s="2">
        <v>35.388</v>
      </c>
      <c r="D272" s="2">
        <v>4.42774</v>
      </c>
      <c r="E272" s="2">
        <v>24.6709</v>
      </c>
      <c r="F272" s="2">
        <v>3.053</v>
      </c>
      <c r="G272" s="2">
        <v>21.4375</v>
      </c>
      <c r="H272" s="2">
        <v>4.986776</v>
      </c>
      <c r="I272" s="2">
        <v>2.1485</v>
      </c>
      <c r="J272" s="2">
        <v>1.3705</v>
      </c>
      <c r="K272" s="2" t="s">
        <v>233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4" t="s">
        <v>357</v>
      </c>
      <c r="C273" s="2"/>
      <c r="D273" s="2"/>
      <c r="E273" s="2"/>
      <c r="F273" s="2">
        <v>0.536</v>
      </c>
      <c r="G273" s="2">
        <v>0.0261</v>
      </c>
      <c r="H273" s="2">
        <v>0.002602</v>
      </c>
      <c r="I273" s="2">
        <v>0.0015</v>
      </c>
      <c r="J273" s="2">
        <v>0.0851</v>
      </c>
      <c r="K273" s="2" t="s">
        <v>235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1.0"/>
    <col customWidth="1" min="12" max="26" width="10.71"/>
  </cols>
  <sheetData>
    <row r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326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327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328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329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332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333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334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336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317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339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 t="s">
        <v>340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70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72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 t="s">
        <v>47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74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76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 t="s">
        <v>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 t="s">
        <v>86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 t="s">
        <v>88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89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90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91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 t="s">
        <v>95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 t="s">
        <v>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 t="s">
        <v>98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 t="s">
        <v>99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100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 t="s">
        <v>102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 t="s">
        <v>103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 t="s">
        <v>104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 t="s">
        <v>105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 t="s">
        <v>106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 t="s">
        <v>107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 t="s">
        <v>108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 t="s">
        <v>109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 t="s">
        <v>110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 t="s">
        <v>62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 t="s">
        <v>95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 t="s">
        <v>111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 t="s">
        <v>112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 t="s">
        <v>113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 t="s">
        <v>114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 t="s">
        <v>115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 t="s">
        <v>116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 t="s">
        <v>117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 t="s">
        <v>118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 t="s">
        <v>47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 t="s">
        <v>49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 t="s">
        <v>51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 t="s">
        <v>52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 t="s">
        <v>54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 t="s">
        <v>119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 t="s">
        <v>120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 t="s">
        <v>59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 t="s">
        <v>62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 t="s">
        <v>63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 t="s">
        <v>65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 t="s">
        <v>66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 t="s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 t="s">
        <v>70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 t="s">
        <v>125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 t="s">
        <v>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 t="s">
        <v>74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 t="s">
        <v>76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 t="s">
        <v>77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 t="s">
        <v>78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 t="s">
        <v>79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 t="s">
        <v>80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 t="s">
        <v>81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 t="s">
        <v>82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 t="s">
        <v>83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 t="s">
        <v>84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85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86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 t="s">
        <v>87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 t="s">
        <v>127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 t="s">
        <v>128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 t="s">
        <v>129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 t="s">
        <v>130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 t="s">
        <v>85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 t="s">
        <v>92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 t="s">
        <v>93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 t="s">
        <v>94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 t="s">
        <v>86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 t="s">
        <v>62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 t="s">
        <v>95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 t="s">
        <v>96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 t="s">
        <v>66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 t="s">
        <v>131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 t="s">
        <v>132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 t="s">
        <v>133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 t="s">
        <v>134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 t="s">
        <v>135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 t="s">
        <v>136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 t="s">
        <v>137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 t="s">
        <v>138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 t="s">
        <v>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 t="s">
        <v>139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 t="s">
        <v>140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 t="s">
        <v>141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 t="s">
        <v>142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 t="s">
        <v>143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 t="s">
        <v>144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 t="s">
        <v>145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 t="s">
        <v>146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 t="s">
        <v>147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 t="s">
        <v>148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 t="s">
        <v>149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 t="s">
        <v>150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 t="s">
        <v>151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 t="s">
        <v>152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 t="s">
        <v>153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 t="s">
        <v>154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 t="s">
        <v>155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 t="s">
        <v>156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 t="s">
        <v>157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 t="s">
        <v>158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 t="s">
        <v>159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 t="s">
        <v>160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 t="s">
        <v>161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 t="s">
        <v>162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 t="s">
        <v>163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 t="s">
        <v>164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 t="s">
        <v>165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 t="s">
        <v>166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 t="s">
        <v>167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 t="s">
        <v>168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 t="s">
        <v>153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 t="s">
        <v>169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 t="s">
        <v>66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 t="s">
        <v>170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 t="s">
        <v>171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 t="s">
        <v>172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 t="s">
        <v>173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 t="s">
        <v>174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 t="s">
        <v>175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 t="s">
        <v>176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 t="s">
        <v>177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 t="s">
        <v>178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 t="s">
        <v>179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 t="s">
        <v>180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 t="s">
        <v>181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 t="s">
        <v>66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 t="s">
        <v>182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 t="s">
        <v>66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 t="s">
        <v>184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 t="s">
        <v>185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 t="s">
        <v>66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 t="s">
        <v>187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 t="s">
        <v>188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 t="s">
        <v>66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 t="s">
        <v>189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 t="s">
        <v>190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 t="s">
        <v>191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 t="s">
        <v>192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 t="s">
        <v>194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 t="s">
        <v>197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 t="s">
        <v>199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 t="s">
        <v>200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 t="s">
        <v>202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 t="s">
        <v>204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 t="s">
        <v>66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 t="s">
        <v>206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 t="s">
        <v>207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 t="s">
        <v>66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 t="s">
        <v>208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 t="s">
        <v>369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 t="s">
        <v>370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 t="s">
        <v>211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 t="s">
        <v>213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 t="s">
        <v>214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 t="s">
        <v>371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 t="s">
        <v>372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 t="s">
        <v>218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 t="s">
        <v>219</v>
      </c>
      <c r="B248" s="2" t="s">
        <v>220</v>
      </c>
      <c r="C248" s="2" t="s">
        <v>221</v>
      </c>
      <c r="D248" s="2" t="s">
        <v>222</v>
      </c>
      <c r="E248" s="2" t="s">
        <v>223</v>
      </c>
      <c r="F248" s="2" t="s">
        <v>224</v>
      </c>
      <c r="G248" s="2" t="s">
        <v>225</v>
      </c>
      <c r="H248" s="2" t="s">
        <v>226</v>
      </c>
      <c r="I248" s="2" t="s">
        <v>227</v>
      </c>
      <c r="J248" s="2" t="s">
        <v>228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 t="s">
        <v>229</v>
      </c>
      <c r="B249" s="2" t="s">
        <v>230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1">
        <v>1.0</v>
      </c>
      <c r="B250" s="51" t="s">
        <v>232</v>
      </c>
      <c r="C250" s="51">
        <v>34.5465</v>
      </c>
      <c r="D250" s="51">
        <v>3.65888</v>
      </c>
      <c r="E250" s="51">
        <v>27.3585</v>
      </c>
      <c r="F250" s="51">
        <v>1000.215</v>
      </c>
      <c r="G250" s="51">
        <v>4.7049</v>
      </c>
      <c r="H250" s="51">
        <v>3.324246</v>
      </c>
      <c r="I250" s="51">
        <v>1.3319</v>
      </c>
      <c r="J250" s="51">
        <v>0.0175</v>
      </c>
      <c r="K250" s="51" t="s">
        <v>233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1"/>
      <c r="B251" s="52" t="s">
        <v>373</v>
      </c>
      <c r="C251" s="51"/>
      <c r="D251" s="51"/>
      <c r="E251" s="51"/>
      <c r="F251" s="51">
        <v>0.566</v>
      </c>
      <c r="G251" s="51">
        <v>0.0016</v>
      </c>
      <c r="H251" s="51">
        <v>1.13E-4</v>
      </c>
      <c r="I251" s="51">
        <v>5.0E-4</v>
      </c>
      <c r="J251" s="51">
        <v>7.0E-4</v>
      </c>
      <c r="K251" s="51" t="s">
        <v>235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1">
        <v>2.0</v>
      </c>
      <c r="B252" s="51" t="s">
        <v>232</v>
      </c>
      <c r="C252" s="51">
        <v>34.5336</v>
      </c>
      <c r="D252" s="51">
        <v>3.91046</v>
      </c>
      <c r="E252" s="51">
        <v>27.2088</v>
      </c>
      <c r="F252" s="51">
        <v>750.687</v>
      </c>
      <c r="G252" s="51">
        <v>5.8717</v>
      </c>
      <c r="H252" s="51">
        <v>3.417006</v>
      </c>
      <c r="I252" s="51">
        <v>1.4491</v>
      </c>
      <c r="J252" s="51">
        <v>0.0127</v>
      </c>
      <c r="K252" s="51" t="s">
        <v>233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1"/>
      <c r="B253" s="52" t="s">
        <v>374</v>
      </c>
      <c r="C253" s="51"/>
      <c r="D253" s="51"/>
      <c r="E253" s="51"/>
      <c r="F253" s="51">
        <v>0.355</v>
      </c>
      <c r="G253" s="51">
        <v>0.0018</v>
      </c>
      <c r="H253" s="51">
        <v>1.39E-4</v>
      </c>
      <c r="I253" s="51">
        <v>0.0</v>
      </c>
      <c r="J253" s="51">
        <v>9.0E-4</v>
      </c>
      <c r="K253" s="51" t="s">
        <v>235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1">
        <v>3.0</v>
      </c>
      <c r="B254" s="51" t="s">
        <v>232</v>
      </c>
      <c r="C254" s="51">
        <v>34.7076</v>
      </c>
      <c r="D254" s="51">
        <v>4.0914</v>
      </c>
      <c r="E254" s="51">
        <v>26.9561</v>
      </c>
      <c r="F254" s="51">
        <v>500.176</v>
      </c>
      <c r="G254" s="51">
        <v>8.6324</v>
      </c>
      <c r="H254" s="51">
        <v>3.674728</v>
      </c>
      <c r="I254" s="51">
        <v>1.6137</v>
      </c>
      <c r="J254" s="51">
        <v>0.0091</v>
      </c>
      <c r="K254" s="51" t="s">
        <v>233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1"/>
      <c r="B255" s="52" t="s">
        <v>375</v>
      </c>
      <c r="C255" s="51"/>
      <c r="D255" s="51"/>
      <c r="E255" s="51"/>
      <c r="F255" s="51">
        <v>0.397</v>
      </c>
      <c r="G255" s="51">
        <v>0.0271</v>
      </c>
      <c r="H255" s="51">
        <v>0.003125</v>
      </c>
      <c r="I255" s="51">
        <v>0.0031</v>
      </c>
      <c r="J255" s="51">
        <v>0.0011</v>
      </c>
      <c r="K255" s="51" t="s">
        <v>235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>
        <v>4.0</v>
      </c>
      <c r="B256" s="2" t="s">
        <v>232</v>
      </c>
      <c r="C256" s="2">
        <v>35.0139</v>
      </c>
      <c r="D256" s="2">
        <v>4.69454</v>
      </c>
      <c r="E256" s="2">
        <v>26.6954</v>
      </c>
      <c r="F256" s="2">
        <v>299.736</v>
      </c>
      <c r="G256" s="2">
        <v>11.536</v>
      </c>
      <c r="H256" s="2">
        <v>3.969886</v>
      </c>
      <c r="I256" s="2">
        <v>1.8852</v>
      </c>
      <c r="J256" s="2">
        <v>0.0086</v>
      </c>
      <c r="K256" s="2" t="s">
        <v>233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54" t="s">
        <v>376</v>
      </c>
      <c r="C257" s="2"/>
      <c r="D257" s="2"/>
      <c r="E257" s="2"/>
      <c r="F257" s="2">
        <v>0.535</v>
      </c>
      <c r="G257" s="2">
        <v>0.0432</v>
      </c>
      <c r="H257" s="2">
        <v>0.004529</v>
      </c>
      <c r="I257" s="2">
        <v>6.0E-4</v>
      </c>
      <c r="J257" s="2">
        <v>0.0011</v>
      </c>
      <c r="K257" s="2" t="s">
        <v>235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>
        <v>5.0</v>
      </c>
      <c r="B258" s="2" t="s">
        <v>232</v>
      </c>
      <c r="C258" s="2">
        <v>35.2788</v>
      </c>
      <c r="D258" s="2">
        <v>4.46749</v>
      </c>
      <c r="E258" s="2">
        <v>26.4703</v>
      </c>
      <c r="F258" s="2">
        <v>199.614</v>
      </c>
      <c r="G258" s="2">
        <v>13.7088</v>
      </c>
      <c r="H258" s="2">
        <v>4.203639</v>
      </c>
      <c r="I258" s="2">
        <v>1.9082</v>
      </c>
      <c r="J258" s="2">
        <v>0.0127</v>
      </c>
      <c r="K258" s="2" t="s">
        <v>233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4" t="s">
        <v>377</v>
      </c>
      <c r="C259" s="2"/>
      <c r="D259" s="2"/>
      <c r="E259" s="2"/>
      <c r="F259" s="2">
        <v>0.568</v>
      </c>
      <c r="G259" s="2">
        <v>0.0204</v>
      </c>
      <c r="H259" s="2">
        <v>0.002199</v>
      </c>
      <c r="I259" s="2">
        <v>0.0019</v>
      </c>
      <c r="J259" s="2">
        <v>0.0013</v>
      </c>
      <c r="K259" s="2" t="s">
        <v>235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>
        <v>6.0</v>
      </c>
      <c r="B260" s="2" t="s">
        <v>232</v>
      </c>
      <c r="C260" s="2">
        <v>35.4542</v>
      </c>
      <c r="D260" s="2">
        <v>4.59693</v>
      </c>
      <c r="E260" s="2">
        <v>26.2351</v>
      </c>
      <c r="F260" s="2">
        <v>147.936</v>
      </c>
      <c r="G260" s="2">
        <v>15.4185</v>
      </c>
      <c r="H260" s="2">
        <v>4.389425</v>
      </c>
      <c r="I260" s="2">
        <v>2.0085</v>
      </c>
      <c r="J260" s="2">
        <v>0.0133</v>
      </c>
      <c r="K260" s="2" t="s">
        <v>233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4" t="s">
        <v>378</v>
      </c>
      <c r="C261" s="2"/>
      <c r="D261" s="2"/>
      <c r="E261" s="2"/>
      <c r="F261" s="2">
        <v>0.545</v>
      </c>
      <c r="G261" s="2">
        <v>0.007</v>
      </c>
      <c r="H261" s="2">
        <v>7.46E-4</v>
      </c>
      <c r="I261" s="2">
        <v>0.0012</v>
      </c>
      <c r="J261" s="2">
        <v>0.0011</v>
      </c>
      <c r="K261" s="2" t="s">
        <v>235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1">
        <v>7.0</v>
      </c>
      <c r="B262" s="51" t="s">
        <v>232</v>
      </c>
      <c r="C262" s="51">
        <v>35.5884</v>
      </c>
      <c r="D262" s="51">
        <v>5.06831</v>
      </c>
      <c r="E262" s="51">
        <v>25.9867</v>
      </c>
      <c r="F262" s="51">
        <v>99.848</v>
      </c>
      <c r="G262" s="51">
        <v>16.9337</v>
      </c>
      <c r="H262" s="51">
        <v>4.554464</v>
      </c>
      <c r="I262" s="51">
        <v>2.2204</v>
      </c>
      <c r="J262" s="51">
        <v>0.0104</v>
      </c>
      <c r="K262" s="51" t="s">
        <v>233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1"/>
      <c r="B263" s="52" t="s">
        <v>379</v>
      </c>
      <c r="C263" s="51"/>
      <c r="D263" s="51"/>
      <c r="E263" s="51"/>
      <c r="F263" s="51">
        <v>0.556</v>
      </c>
      <c r="G263" s="51">
        <v>0.012</v>
      </c>
      <c r="H263" s="51">
        <v>9.69E-4</v>
      </c>
      <c r="I263" s="51">
        <v>8.0E-4</v>
      </c>
      <c r="J263" s="51">
        <v>7.0E-4</v>
      </c>
      <c r="K263" s="51" t="s">
        <v>235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>
        <v>8.0</v>
      </c>
      <c r="B264" s="2" t="s">
        <v>232</v>
      </c>
      <c r="C264" s="2">
        <v>35.5285</v>
      </c>
      <c r="D264" s="2">
        <v>4.07821</v>
      </c>
      <c r="E264" s="2">
        <v>25.7331</v>
      </c>
      <c r="F264" s="2">
        <v>59.933</v>
      </c>
      <c r="G264" s="2">
        <v>17.7865</v>
      </c>
      <c r="H264" s="2">
        <v>4.632151</v>
      </c>
      <c r="I264" s="2">
        <v>1.8737</v>
      </c>
      <c r="J264" s="2">
        <v>0.0271</v>
      </c>
      <c r="K264" s="2" t="s">
        <v>233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4" t="s">
        <v>380</v>
      </c>
      <c r="C265" s="2"/>
      <c r="D265" s="2"/>
      <c r="E265" s="2"/>
      <c r="F265" s="2">
        <v>0.481</v>
      </c>
      <c r="G265" s="2">
        <v>0.0728</v>
      </c>
      <c r="H265" s="2">
        <v>0.007837</v>
      </c>
      <c r="I265" s="2">
        <v>0.0154</v>
      </c>
      <c r="J265" s="2">
        <v>8.0E-4</v>
      </c>
      <c r="K265" s="2" t="s">
        <v>235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>
        <v>9.0</v>
      </c>
      <c r="B266" s="2" t="s">
        <v>232</v>
      </c>
      <c r="C266" s="2">
        <v>35.4473</v>
      </c>
      <c r="D266" s="2">
        <v>4.62794</v>
      </c>
      <c r="E266" s="2">
        <v>24.729</v>
      </c>
      <c r="F266" s="2">
        <v>13.473</v>
      </c>
      <c r="G266" s="2">
        <v>21.3925</v>
      </c>
      <c r="H266" s="2">
        <v>4.990017</v>
      </c>
      <c r="I266" s="2">
        <v>2.2208</v>
      </c>
      <c r="J266" s="2">
        <v>0.4046</v>
      </c>
      <c r="K266" s="2" t="s">
        <v>233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4" t="s">
        <v>381</v>
      </c>
      <c r="C267" s="2"/>
      <c r="D267" s="2"/>
      <c r="E267" s="2"/>
      <c r="F267" s="2">
        <v>0.15</v>
      </c>
      <c r="G267" s="2">
        <v>0.0577</v>
      </c>
      <c r="H267" s="2">
        <v>0.004954</v>
      </c>
      <c r="I267" s="2">
        <v>0.0016</v>
      </c>
      <c r="J267" s="2">
        <v>0.1019</v>
      </c>
      <c r="K267" s="2" t="s">
        <v>235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>
        <v>10.0</v>
      </c>
      <c r="B268" s="2" t="s">
        <v>232</v>
      </c>
      <c r="C268" s="2">
        <v>35.4188</v>
      </c>
      <c r="D268" s="2">
        <v>4.62333</v>
      </c>
      <c r="E268" s="2">
        <v>24.6301</v>
      </c>
      <c r="F268" s="2">
        <v>12.22</v>
      </c>
      <c r="G268" s="2">
        <v>21.6709</v>
      </c>
      <c r="H268" s="2">
        <v>5.015215</v>
      </c>
      <c r="I268" s="2">
        <v>2.2287</v>
      </c>
      <c r="J268" s="2">
        <v>0.4667</v>
      </c>
      <c r="K268" s="2" t="s">
        <v>233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4" t="s">
        <v>382</v>
      </c>
      <c r="C269" s="2"/>
      <c r="D269" s="2"/>
      <c r="E269" s="2"/>
      <c r="F269" s="2">
        <v>0.548</v>
      </c>
      <c r="G269" s="2">
        <v>0.0715</v>
      </c>
      <c r="H269" s="2">
        <v>0.006167</v>
      </c>
      <c r="I269" s="2">
        <v>0.001</v>
      </c>
      <c r="J269" s="2">
        <v>0.0694</v>
      </c>
      <c r="K269" s="2" t="s">
        <v>235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>
        <v>11.0</v>
      </c>
      <c r="B270" s="2" t="s">
        <v>232</v>
      </c>
      <c r="C270" s="2">
        <v>35.3898</v>
      </c>
      <c r="D270" s="2">
        <v>4.51339</v>
      </c>
      <c r="E270" s="2">
        <v>24.5614</v>
      </c>
      <c r="F270" s="2">
        <v>5.194</v>
      </c>
      <c r="G270" s="2">
        <v>21.8373</v>
      </c>
      <c r="H270" s="2">
        <v>5.028498</v>
      </c>
      <c r="I270" s="2">
        <v>2.1936</v>
      </c>
      <c r="J270" s="2">
        <v>0.8101</v>
      </c>
      <c r="K270" s="2" t="s">
        <v>233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4" t="s">
        <v>383</v>
      </c>
      <c r="C271" s="2"/>
      <c r="D271" s="2"/>
      <c r="E271" s="2"/>
      <c r="F271" s="2">
        <v>0.377</v>
      </c>
      <c r="G271" s="2">
        <v>0.0055</v>
      </c>
      <c r="H271" s="2">
        <v>2.75E-4</v>
      </c>
      <c r="I271" s="2">
        <v>7.0E-4</v>
      </c>
      <c r="J271" s="2">
        <v>0.0464</v>
      </c>
      <c r="K271" s="2" t="s">
        <v>235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>
        <v>12.0</v>
      </c>
      <c r="B272" s="2" t="s">
        <v>232</v>
      </c>
      <c r="C272" s="2">
        <v>35.3764</v>
      </c>
      <c r="D272" s="2">
        <v>4.49763</v>
      </c>
      <c r="E272" s="2">
        <v>24.548</v>
      </c>
      <c r="F272" s="2">
        <v>2.918</v>
      </c>
      <c r="G272" s="2">
        <v>21.848</v>
      </c>
      <c r="H272" s="2">
        <v>5.027809</v>
      </c>
      <c r="I272" s="2">
        <v>2.191</v>
      </c>
      <c r="J272" s="2">
        <v>0.7715</v>
      </c>
      <c r="K272" s="2" t="s">
        <v>233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4" t="s">
        <v>384</v>
      </c>
      <c r="C273" s="2"/>
      <c r="D273" s="2"/>
      <c r="E273" s="2"/>
      <c r="F273" s="2">
        <v>0.484</v>
      </c>
      <c r="G273" s="2">
        <v>0.0017</v>
      </c>
      <c r="H273" s="2">
        <v>9.0E-5</v>
      </c>
      <c r="I273" s="2">
        <v>0.0012</v>
      </c>
      <c r="J273" s="2">
        <v>0.0243</v>
      </c>
      <c r="K273" s="2" t="s">
        <v>235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1.0"/>
    <col customWidth="1" min="12" max="26" width="10.71"/>
  </cols>
  <sheetData>
    <row r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386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387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389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391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394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398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400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404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405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317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407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 t="s">
        <v>408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70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72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 t="s">
        <v>47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74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76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 t="s">
        <v>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 t="s">
        <v>86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 t="s">
        <v>88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89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90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91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 t="s">
        <v>95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 t="s">
        <v>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 t="s">
        <v>98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 t="s">
        <v>99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100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 t="s">
        <v>102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 t="s">
        <v>103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 t="s">
        <v>104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 t="s">
        <v>105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 t="s">
        <v>106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 t="s">
        <v>107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 t="s">
        <v>108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 t="s">
        <v>109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 t="s">
        <v>110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 t="s">
        <v>62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 t="s">
        <v>95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 t="s">
        <v>111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 t="s">
        <v>112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 t="s">
        <v>113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 t="s">
        <v>114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 t="s">
        <v>115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 t="s">
        <v>116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 t="s">
        <v>117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 t="s">
        <v>118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 t="s">
        <v>47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 t="s">
        <v>49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 t="s">
        <v>51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 t="s">
        <v>52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 t="s">
        <v>54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 t="s">
        <v>119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 t="s">
        <v>120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 t="s">
        <v>59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 t="s">
        <v>62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 t="s">
        <v>63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 t="s">
        <v>65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 t="s">
        <v>66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 t="s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 t="s">
        <v>70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 t="s">
        <v>125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 t="s">
        <v>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 t="s">
        <v>74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 t="s">
        <v>76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 t="s">
        <v>77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 t="s">
        <v>78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 t="s">
        <v>79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 t="s">
        <v>80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 t="s">
        <v>81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 t="s">
        <v>82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 t="s">
        <v>83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 t="s">
        <v>84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85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86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 t="s">
        <v>87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 t="s">
        <v>127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 t="s">
        <v>128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 t="s">
        <v>129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 t="s">
        <v>130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 t="s">
        <v>85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 t="s">
        <v>92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 t="s">
        <v>93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 t="s">
        <v>94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 t="s">
        <v>86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 t="s">
        <v>62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 t="s">
        <v>95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 t="s">
        <v>96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 t="s">
        <v>66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 t="s">
        <v>131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 t="s">
        <v>132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 t="s">
        <v>133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 t="s">
        <v>134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 t="s">
        <v>135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 t="s">
        <v>136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 t="s">
        <v>137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 t="s">
        <v>138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 t="s">
        <v>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 t="s">
        <v>139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 t="s">
        <v>140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 t="s">
        <v>141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 t="s">
        <v>142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 t="s">
        <v>143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 t="s">
        <v>144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 t="s">
        <v>145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 t="s">
        <v>146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 t="s">
        <v>147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 t="s">
        <v>148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 t="s">
        <v>149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 t="s">
        <v>150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 t="s">
        <v>151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 t="s">
        <v>152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 t="s">
        <v>153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 t="s">
        <v>154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 t="s">
        <v>155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 t="s">
        <v>156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 t="s">
        <v>157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 t="s">
        <v>158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 t="s">
        <v>159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 t="s">
        <v>160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 t="s">
        <v>161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 t="s">
        <v>162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 t="s">
        <v>163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 t="s">
        <v>164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 t="s">
        <v>165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 t="s">
        <v>166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 t="s">
        <v>167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 t="s">
        <v>168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 t="s">
        <v>153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 t="s">
        <v>169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 t="s">
        <v>66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 t="s">
        <v>170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 t="s">
        <v>171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 t="s">
        <v>172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 t="s">
        <v>173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 t="s">
        <v>174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 t="s">
        <v>175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 t="s">
        <v>176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 t="s">
        <v>177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 t="s">
        <v>178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 t="s">
        <v>179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 t="s">
        <v>180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 t="s">
        <v>181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 t="s">
        <v>66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 t="s">
        <v>182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 t="s">
        <v>66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 t="s">
        <v>184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 t="s">
        <v>185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 t="s">
        <v>66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 t="s">
        <v>187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 t="s">
        <v>188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 t="s">
        <v>66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 t="s">
        <v>189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 t="s">
        <v>190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 t="s">
        <v>191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 t="s">
        <v>192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 t="s">
        <v>194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 t="s">
        <v>197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 t="s">
        <v>199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 t="s">
        <v>200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 t="s">
        <v>202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 t="s">
        <v>204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 t="s">
        <v>66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 t="s">
        <v>206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 t="s">
        <v>207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 t="s">
        <v>66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 t="s">
        <v>208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 t="s">
        <v>422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 t="s">
        <v>424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 t="s">
        <v>211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 t="s">
        <v>213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 t="s">
        <v>214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 t="s">
        <v>426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 t="s">
        <v>427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 t="s">
        <v>218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 t="s">
        <v>219</v>
      </c>
      <c r="B248" s="2" t="s">
        <v>220</v>
      </c>
      <c r="C248" s="2" t="s">
        <v>221</v>
      </c>
      <c r="D248" s="2" t="s">
        <v>222</v>
      </c>
      <c r="E248" s="2" t="s">
        <v>223</v>
      </c>
      <c r="F248" s="2" t="s">
        <v>224</v>
      </c>
      <c r="G248" s="2" t="s">
        <v>225</v>
      </c>
      <c r="H248" s="2" t="s">
        <v>226</v>
      </c>
      <c r="I248" s="2" t="s">
        <v>227</v>
      </c>
      <c r="J248" s="2" t="s">
        <v>228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 t="s">
        <v>229</v>
      </c>
      <c r="B249" s="2" t="s">
        <v>230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>
        <v>1.0</v>
      </c>
      <c r="B250" s="2" t="s">
        <v>232</v>
      </c>
      <c r="C250" s="2">
        <v>34.5232</v>
      </c>
      <c r="D250" s="2">
        <v>3.6774</v>
      </c>
      <c r="E250" s="2">
        <v>27.3832</v>
      </c>
      <c r="F250" s="2">
        <v>1000.152</v>
      </c>
      <c r="G250" s="2">
        <v>4.3047</v>
      </c>
      <c r="H250" s="2">
        <v>3.286624</v>
      </c>
      <c r="I250" s="2">
        <v>1.3287</v>
      </c>
      <c r="J250" s="2">
        <v>0.0112</v>
      </c>
      <c r="K250" s="2" t="s">
        <v>233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54" t="s">
        <v>429</v>
      </c>
      <c r="C251" s="2"/>
      <c r="D251" s="2"/>
      <c r="E251" s="2"/>
      <c r="F251" s="2">
        <v>0.458</v>
      </c>
      <c r="G251" s="2">
        <v>6.0E-4</v>
      </c>
      <c r="H251" s="2">
        <v>3.9E-5</v>
      </c>
      <c r="I251" s="2">
        <v>4.0E-4</v>
      </c>
      <c r="J251" s="2">
        <v>9.0E-4</v>
      </c>
      <c r="K251" s="2" t="s">
        <v>235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1">
        <v>2.0</v>
      </c>
      <c r="B252" s="51" t="s">
        <v>232</v>
      </c>
      <c r="C252" s="51">
        <v>34.5753</v>
      </c>
      <c r="D252" s="51">
        <v>3.98551</v>
      </c>
      <c r="E252" s="51">
        <v>27.1499</v>
      </c>
      <c r="F252" s="51">
        <v>750.239</v>
      </c>
      <c r="G252" s="51">
        <v>6.5875</v>
      </c>
      <c r="H252" s="51">
        <v>3.48552</v>
      </c>
      <c r="I252" s="51">
        <v>1.4801</v>
      </c>
      <c r="J252" s="51">
        <v>0.0107</v>
      </c>
      <c r="K252" s="51" t="s">
        <v>233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1"/>
      <c r="B253" s="52" t="s">
        <v>430</v>
      </c>
      <c r="C253" s="51"/>
      <c r="D253" s="51"/>
      <c r="E253" s="51"/>
      <c r="F253" s="51">
        <v>0.454</v>
      </c>
      <c r="G253" s="51">
        <v>9.0E-4</v>
      </c>
      <c r="H253" s="51">
        <v>8.1E-5</v>
      </c>
      <c r="I253" s="51">
        <v>0.0012</v>
      </c>
      <c r="J253" s="51">
        <v>0.0015</v>
      </c>
      <c r="K253" s="51" t="s">
        <v>235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1">
        <v>3.0</v>
      </c>
      <c r="B254" s="51" t="s">
        <v>232</v>
      </c>
      <c r="C254" s="51">
        <v>34.8006</v>
      </c>
      <c r="D254" s="51">
        <v>4.52222</v>
      </c>
      <c r="E254" s="51">
        <v>26.8455</v>
      </c>
      <c r="F254" s="51">
        <v>499.566</v>
      </c>
      <c r="G254" s="51">
        <v>9.7693</v>
      </c>
      <c r="H254" s="51">
        <v>3.789825</v>
      </c>
      <c r="I254" s="51">
        <v>1.7492</v>
      </c>
      <c r="J254" s="51">
        <v>0.0082</v>
      </c>
      <c r="K254" s="51" t="s">
        <v>233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1"/>
      <c r="B255" s="52" t="s">
        <v>431</v>
      </c>
      <c r="C255" s="51"/>
      <c r="D255" s="51"/>
      <c r="E255" s="51"/>
      <c r="F255" s="51">
        <v>0.484</v>
      </c>
      <c r="G255" s="51">
        <v>0.0149</v>
      </c>
      <c r="H255" s="51">
        <v>0.001549</v>
      </c>
      <c r="I255" s="51">
        <v>7.0E-4</v>
      </c>
      <c r="J255" s="51">
        <v>0.001</v>
      </c>
      <c r="K255" s="51" t="s">
        <v>235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1">
        <v>4.0</v>
      </c>
      <c r="B256" s="51" t="s">
        <v>232</v>
      </c>
      <c r="C256" s="51">
        <v>35.1578</v>
      </c>
      <c r="D256" s="51">
        <v>4.49493</v>
      </c>
      <c r="E256" s="51">
        <v>26.5778</v>
      </c>
      <c r="F256" s="51">
        <v>299.427</v>
      </c>
      <c r="G256" s="51">
        <v>12.7302</v>
      </c>
      <c r="H256" s="51">
        <v>4.099844</v>
      </c>
      <c r="I256" s="51">
        <v>1.8633</v>
      </c>
      <c r="J256" s="51">
        <v>0.0114</v>
      </c>
      <c r="K256" s="51" t="s">
        <v>233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1"/>
      <c r="B257" s="52" t="s">
        <v>432</v>
      </c>
      <c r="C257" s="51"/>
      <c r="D257" s="51"/>
      <c r="E257" s="51"/>
      <c r="F257" s="51">
        <v>0.564</v>
      </c>
      <c r="G257" s="51">
        <v>2.0E-4</v>
      </c>
      <c r="H257" s="51">
        <v>4.2E-5</v>
      </c>
      <c r="I257" s="51">
        <v>2.0E-4</v>
      </c>
      <c r="J257" s="51">
        <v>3.0E-4</v>
      </c>
      <c r="K257" s="51" t="s">
        <v>235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>
        <v>5.0</v>
      </c>
      <c r="B258" s="2" t="s">
        <v>232</v>
      </c>
      <c r="C258" s="2">
        <v>35.4133</v>
      </c>
      <c r="D258" s="2">
        <v>4.64083</v>
      </c>
      <c r="E258" s="2">
        <v>26.3395</v>
      </c>
      <c r="F258" s="2">
        <v>199.655</v>
      </c>
      <c r="G258" s="2">
        <v>14.8115</v>
      </c>
      <c r="H258" s="2">
        <v>4.326886</v>
      </c>
      <c r="I258" s="2">
        <v>1.9881</v>
      </c>
      <c r="J258" s="2">
        <v>0.0116</v>
      </c>
      <c r="K258" s="2" t="s">
        <v>233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4" t="s">
        <v>433</v>
      </c>
      <c r="C259" s="2"/>
      <c r="D259" s="2"/>
      <c r="E259" s="2"/>
      <c r="F259" s="2">
        <v>0.53</v>
      </c>
      <c r="G259" s="2">
        <v>0.0143</v>
      </c>
      <c r="H259" s="2">
        <v>0.001485</v>
      </c>
      <c r="I259" s="2">
        <v>0.0011</v>
      </c>
      <c r="J259" s="2">
        <v>8.0E-4</v>
      </c>
      <c r="K259" s="2" t="s">
        <v>235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>
        <v>6.0</v>
      </c>
      <c r="B260" s="2" t="s">
        <v>232</v>
      </c>
      <c r="C260" s="2">
        <v>35.516</v>
      </c>
      <c r="D260" s="2">
        <v>4.613</v>
      </c>
      <c r="E260" s="2">
        <v>26.0973</v>
      </c>
      <c r="F260" s="2">
        <v>149.502</v>
      </c>
      <c r="G260" s="2">
        <v>16.2333</v>
      </c>
      <c r="H260" s="2">
        <v>4.477907</v>
      </c>
      <c r="I260" s="2">
        <v>2.0317</v>
      </c>
      <c r="J260" s="2">
        <v>0.0118</v>
      </c>
      <c r="K260" s="2" t="s">
        <v>233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4" t="s">
        <v>434</v>
      </c>
      <c r="C261" s="2"/>
      <c r="D261" s="2"/>
      <c r="E261" s="2"/>
      <c r="F261" s="2">
        <v>0.597</v>
      </c>
      <c r="G261" s="2">
        <v>0.0187</v>
      </c>
      <c r="H261" s="2">
        <v>0.00201</v>
      </c>
      <c r="I261" s="2">
        <v>0.0013</v>
      </c>
      <c r="J261" s="2">
        <v>0.0011</v>
      </c>
      <c r="K261" s="2" t="s">
        <v>235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>
        <v>7.0</v>
      </c>
      <c r="B262" s="2" t="s">
        <v>232</v>
      </c>
      <c r="C262" s="2">
        <v>35.5762</v>
      </c>
      <c r="D262" s="2">
        <v>4.71225</v>
      </c>
      <c r="E262" s="2">
        <v>25.8858</v>
      </c>
      <c r="F262" s="2">
        <v>99.252</v>
      </c>
      <c r="G262" s="2">
        <v>17.3156</v>
      </c>
      <c r="H262" s="2">
        <v>4.591667</v>
      </c>
      <c r="I262" s="2">
        <v>2.1199</v>
      </c>
      <c r="J262" s="2">
        <v>0.0178</v>
      </c>
      <c r="K262" s="2" t="s">
        <v>233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4" t="s">
        <v>435</v>
      </c>
      <c r="C263" s="2"/>
      <c r="D263" s="2"/>
      <c r="E263" s="2"/>
      <c r="F263" s="2">
        <v>0.638</v>
      </c>
      <c r="G263" s="2">
        <v>0.0209</v>
      </c>
      <c r="H263" s="2">
        <v>0.002087</v>
      </c>
      <c r="I263" s="2">
        <v>0.0028</v>
      </c>
      <c r="J263" s="2">
        <v>0.0012</v>
      </c>
      <c r="K263" s="2" t="s">
        <v>235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1">
        <v>8.0</v>
      </c>
      <c r="B264" s="51" t="s">
        <v>232</v>
      </c>
      <c r="C264" s="51">
        <v>35.5159</v>
      </c>
      <c r="D264" s="51">
        <v>4.18202</v>
      </c>
      <c r="E264" s="51">
        <v>25.5713</v>
      </c>
      <c r="F264" s="51">
        <v>58.901</v>
      </c>
      <c r="G264" s="51">
        <v>18.4</v>
      </c>
      <c r="H264" s="51">
        <v>4.692998</v>
      </c>
      <c r="I264" s="51">
        <v>2.0228</v>
      </c>
      <c r="J264" s="51">
        <v>0.081</v>
      </c>
      <c r="K264" s="51" t="s">
        <v>233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1"/>
      <c r="B265" s="52" t="s">
        <v>436</v>
      </c>
      <c r="C265" s="51"/>
      <c r="D265" s="51"/>
      <c r="E265" s="51"/>
      <c r="F265" s="51">
        <v>0.579</v>
      </c>
      <c r="G265" s="51">
        <v>0.0429</v>
      </c>
      <c r="H265" s="51">
        <v>0.003157</v>
      </c>
      <c r="I265" s="51">
        <v>0.021</v>
      </c>
      <c r="J265" s="51">
        <v>0.0046</v>
      </c>
      <c r="K265" s="51" t="s">
        <v>235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>
        <v>9.0</v>
      </c>
      <c r="B266" s="2" t="s">
        <v>232</v>
      </c>
      <c r="C266" s="2">
        <v>35.4446</v>
      </c>
      <c r="D266" s="2">
        <v>4.73433</v>
      </c>
      <c r="E266" s="2">
        <v>24.3424</v>
      </c>
      <c r="F266" s="2">
        <v>36.558</v>
      </c>
      <c r="G266" s="2">
        <v>22.7643</v>
      </c>
      <c r="H266" s="2">
        <v>5.13326</v>
      </c>
      <c r="I266" s="2">
        <v>2.3023</v>
      </c>
      <c r="J266" s="2">
        <v>0.3965</v>
      </c>
      <c r="K266" s="2" t="s">
        <v>233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4" t="s">
        <v>437</v>
      </c>
      <c r="C267" s="2"/>
      <c r="D267" s="2"/>
      <c r="E267" s="2"/>
      <c r="F267" s="2">
        <v>0.348</v>
      </c>
      <c r="G267" s="2">
        <v>0.0292</v>
      </c>
      <c r="H267" s="2">
        <v>0.003021</v>
      </c>
      <c r="I267" s="2">
        <v>0.0018</v>
      </c>
      <c r="J267" s="2">
        <v>0.0082</v>
      </c>
      <c r="K267" s="2" t="s">
        <v>235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>
        <v>10.0</v>
      </c>
      <c r="B268" s="2" t="s">
        <v>232</v>
      </c>
      <c r="C268" s="2">
        <v>35.4456</v>
      </c>
      <c r="D268" s="2">
        <v>4.7437</v>
      </c>
      <c r="E268" s="2">
        <v>24.332</v>
      </c>
      <c r="F268" s="2">
        <v>36.167</v>
      </c>
      <c r="G268" s="2">
        <v>22.8031</v>
      </c>
      <c r="H268" s="2">
        <v>5.137423</v>
      </c>
      <c r="I268" s="2">
        <v>2.3061</v>
      </c>
      <c r="J268" s="2">
        <v>0.3837</v>
      </c>
      <c r="K268" s="2" t="s">
        <v>233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4" t="s">
        <v>438</v>
      </c>
      <c r="C269" s="2"/>
      <c r="D269" s="2"/>
      <c r="E269" s="2"/>
      <c r="F269" s="2">
        <v>0.242</v>
      </c>
      <c r="G269" s="2">
        <v>0.0153</v>
      </c>
      <c r="H269" s="2">
        <v>0.001533</v>
      </c>
      <c r="I269" s="2">
        <v>8.0E-4</v>
      </c>
      <c r="J269" s="2">
        <v>0.0158</v>
      </c>
      <c r="K269" s="2" t="s">
        <v>235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>
        <v>11.0</v>
      </c>
      <c r="B270" s="2" t="s">
        <v>232</v>
      </c>
      <c r="C270" s="2">
        <v>35.4357</v>
      </c>
      <c r="D270" s="2">
        <v>4.74987</v>
      </c>
      <c r="E270" s="2">
        <v>24.3084</v>
      </c>
      <c r="F270" s="2">
        <v>2.475</v>
      </c>
      <c r="G270" s="2">
        <v>22.8523</v>
      </c>
      <c r="H270" s="2">
        <v>5.139803</v>
      </c>
      <c r="I270" s="2">
        <v>2.3174</v>
      </c>
      <c r="J270" s="2">
        <v>0.4217</v>
      </c>
      <c r="K270" s="2" t="s">
        <v>233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4" t="s">
        <v>439</v>
      </c>
      <c r="C271" s="2"/>
      <c r="D271" s="2"/>
      <c r="E271" s="2"/>
      <c r="F271" s="2">
        <v>0.126</v>
      </c>
      <c r="G271" s="2">
        <v>7.0E-4</v>
      </c>
      <c r="H271" s="2">
        <v>9.2E-5</v>
      </c>
      <c r="I271" s="2">
        <v>5.0E-4</v>
      </c>
      <c r="J271" s="2">
        <v>0.0094</v>
      </c>
      <c r="K271" s="2" t="s">
        <v>235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>
        <v>12.0</v>
      </c>
      <c r="B272" s="2" t="s">
        <v>232</v>
      </c>
      <c r="C272" s="2">
        <v>35.4346</v>
      </c>
      <c r="D272" s="2">
        <v>4.7623</v>
      </c>
      <c r="E272" s="2">
        <v>24.3063</v>
      </c>
      <c r="F272" s="2">
        <v>3.899</v>
      </c>
      <c r="G272" s="2">
        <v>22.8571</v>
      </c>
      <c r="H272" s="2">
        <v>5.140234</v>
      </c>
      <c r="I272" s="2">
        <v>2.3195</v>
      </c>
      <c r="J272" s="2">
        <v>0.4214</v>
      </c>
      <c r="K272" s="2" t="s">
        <v>233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4" t="s">
        <v>440</v>
      </c>
      <c r="C273" s="2"/>
      <c r="D273" s="2"/>
      <c r="E273" s="2"/>
      <c r="F273" s="2">
        <v>0.343</v>
      </c>
      <c r="G273" s="2">
        <v>0.0014</v>
      </c>
      <c r="H273" s="2">
        <v>6.66E-4</v>
      </c>
      <c r="I273" s="2">
        <v>0.0012</v>
      </c>
      <c r="J273" s="2">
        <v>0.0104</v>
      </c>
      <c r="K273" s="2" t="s">
        <v>235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1.0"/>
    <col customWidth="1" min="12" max="26" width="10.71"/>
  </cols>
  <sheetData>
    <row r="1" ht="15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 t="s">
        <v>385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 t="s">
        <v>388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 t="s">
        <v>390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392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 t="s">
        <v>393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395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 t="s">
        <v>396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397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399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316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401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402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403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 t="s">
        <v>406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 t="s">
        <v>56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 t="s">
        <v>57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 t="s">
        <v>58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 t="s">
        <v>70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 t="s">
        <v>71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72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 t="s">
        <v>47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 t="s">
        <v>74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76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77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78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 t="s">
        <v>79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 t="s">
        <v>80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 t="s">
        <v>82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 t="s">
        <v>83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 t="s">
        <v>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 t="s">
        <v>85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 t="s">
        <v>86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 t="s">
        <v>88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89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90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91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 t="s">
        <v>92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 t="s">
        <v>94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 t="s">
        <v>95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 t="s">
        <v>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 t="s">
        <v>66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 t="s">
        <v>98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 t="s">
        <v>99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 t="s">
        <v>100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 t="s">
        <v>102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 t="s">
        <v>103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 t="s">
        <v>104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 t="s">
        <v>105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 t="s">
        <v>106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 t="s">
        <v>107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 t="s">
        <v>108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 t="s">
        <v>109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 t="s">
        <v>110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 t="s">
        <v>62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 t="s">
        <v>95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 t="s">
        <v>111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 t="s">
        <v>112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 t="s">
        <v>113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 t="s">
        <v>114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 t="s">
        <v>66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 t="s">
        <v>115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 t="s">
        <v>116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 t="s">
        <v>117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 t="s">
        <v>118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 t="s">
        <v>47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 t="s">
        <v>49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 t="s">
        <v>50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 t="s">
        <v>51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 t="s">
        <v>52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 t="s">
        <v>54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 t="s">
        <v>119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 t="s">
        <v>120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 t="s">
        <v>59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 t="s">
        <v>62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 t="s">
        <v>63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 t="s">
        <v>65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 t="s">
        <v>66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 t="s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 t="s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 t="s">
        <v>70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 t="s">
        <v>125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 t="s">
        <v>126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 t="s">
        <v>47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 t="s">
        <v>74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 t="s">
        <v>76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 t="s">
        <v>77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 t="s">
        <v>78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 t="s">
        <v>79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 t="s">
        <v>80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 t="s">
        <v>81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 t="s">
        <v>82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 t="s">
        <v>83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 t="s">
        <v>84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 t="s">
        <v>85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86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 t="s">
        <v>87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 t="s">
        <v>127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 t="s">
        <v>128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 t="s">
        <v>129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 t="s">
        <v>130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 t="s">
        <v>85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 t="s">
        <v>92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 t="s">
        <v>93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 t="s">
        <v>94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 t="s">
        <v>86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 t="s">
        <v>62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 t="s">
        <v>95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 t="s">
        <v>96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 t="s">
        <v>66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 t="s">
        <v>131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 t="s">
        <v>132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 t="s">
        <v>133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 t="s">
        <v>134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 t="s">
        <v>135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 t="s">
        <v>136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 t="s">
        <v>137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 t="s">
        <v>138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 t="s">
        <v>66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 t="s">
        <v>139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 t="s">
        <v>140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 t="s">
        <v>141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 t="s">
        <v>142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 t="s">
        <v>143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 t="s">
        <v>144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 t="s">
        <v>145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 t="s">
        <v>146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 t="s">
        <v>147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 t="s">
        <v>148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 t="s">
        <v>149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 t="s">
        <v>150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 t="s">
        <v>151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 t="s">
        <v>152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 t="s">
        <v>153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 t="s">
        <v>154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 t="s">
        <v>155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 t="s">
        <v>156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 t="s">
        <v>157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 t="s">
        <v>158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 t="s">
        <v>159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 t="s">
        <v>160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 t="s">
        <v>161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 t="s">
        <v>162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 t="s">
        <v>163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 t="s">
        <v>164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 t="s">
        <v>165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 t="s">
        <v>166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 t="s">
        <v>167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 t="s">
        <v>168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 t="s">
        <v>153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 t="s">
        <v>169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 t="s">
        <v>66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 t="s">
        <v>170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 t="s">
        <v>171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 t="s">
        <v>172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 t="s">
        <v>173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 t="s">
        <v>174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 t="s">
        <v>175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 t="s">
        <v>176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 t="s">
        <v>177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 t="s">
        <v>178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 t="s">
        <v>179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 t="s">
        <v>180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 t="s">
        <v>181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 t="s">
        <v>66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 t="s">
        <v>182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 t="s">
        <v>183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 t="s">
        <v>66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 t="s">
        <v>184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 t="s">
        <v>185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 t="s">
        <v>66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 t="s">
        <v>187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 t="s">
        <v>188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 t="s">
        <v>66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 t="s">
        <v>189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 t="s">
        <v>190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 t="s">
        <v>191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 t="s">
        <v>192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 t="s">
        <v>194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 t="s">
        <v>196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 t="s">
        <v>197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 t="s">
        <v>199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 t="s">
        <v>200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 t="s">
        <v>202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 t="s">
        <v>204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 t="s">
        <v>66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 t="s">
        <v>206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 t="s">
        <v>207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 t="s">
        <v>66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 t="s">
        <v>208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 t="s">
        <v>409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 t="s">
        <v>410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 t="s">
        <v>211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 t="s">
        <v>213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 t="s">
        <v>214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 t="s">
        <v>411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 t="s">
        <v>412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 t="s">
        <v>218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 t="s">
        <v>219</v>
      </c>
      <c r="B248" s="2" t="s">
        <v>220</v>
      </c>
      <c r="C248" s="2" t="s">
        <v>221</v>
      </c>
      <c r="D248" s="2" t="s">
        <v>222</v>
      </c>
      <c r="E248" s="2" t="s">
        <v>223</v>
      </c>
      <c r="F248" s="2" t="s">
        <v>224</v>
      </c>
      <c r="G248" s="2" t="s">
        <v>225</v>
      </c>
      <c r="H248" s="2" t="s">
        <v>226</v>
      </c>
      <c r="I248" s="2" t="s">
        <v>227</v>
      </c>
      <c r="J248" s="2" t="s">
        <v>228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 t="s">
        <v>229</v>
      </c>
      <c r="B249" s="2" t="s">
        <v>230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>
        <v>1.0</v>
      </c>
      <c r="B250" s="2" t="s">
        <v>232</v>
      </c>
      <c r="C250" s="2">
        <v>34.5103</v>
      </c>
      <c r="D250" s="2">
        <v>3.74794</v>
      </c>
      <c r="E250" s="2">
        <v>27.354</v>
      </c>
      <c r="F250" s="2">
        <v>1000.227</v>
      </c>
      <c r="G250" s="2">
        <v>4.482</v>
      </c>
      <c r="H250" s="2">
        <v>3.301271</v>
      </c>
      <c r="I250" s="2">
        <v>1.3469</v>
      </c>
      <c r="J250" s="2">
        <v>0.0127</v>
      </c>
      <c r="K250" s="2" t="s">
        <v>233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54" t="s">
        <v>413</v>
      </c>
      <c r="C251" s="2"/>
      <c r="D251" s="2"/>
      <c r="E251" s="2"/>
      <c r="F251" s="2">
        <v>0.323</v>
      </c>
      <c r="G251" s="2">
        <v>0.0031</v>
      </c>
      <c r="H251" s="2">
        <v>2.5E-4</v>
      </c>
      <c r="I251" s="2">
        <v>6.0E-4</v>
      </c>
      <c r="J251" s="2">
        <v>8.0E-4</v>
      </c>
      <c r="K251" s="2" t="s">
        <v>235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1">
        <v>2.0</v>
      </c>
      <c r="B252" s="51" t="s">
        <v>232</v>
      </c>
      <c r="C252" s="51">
        <v>34.6145</v>
      </c>
      <c r="D252" s="51">
        <v>3.91708</v>
      </c>
      <c r="E252" s="51">
        <v>27.0846</v>
      </c>
      <c r="F252" s="51">
        <v>752.666</v>
      </c>
      <c r="G252" s="51">
        <v>7.2948</v>
      </c>
      <c r="H252" s="51">
        <v>3.553714</v>
      </c>
      <c r="I252" s="51">
        <v>1.4989</v>
      </c>
      <c r="J252" s="51">
        <v>0.0123</v>
      </c>
      <c r="K252" s="51" t="s">
        <v>233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1"/>
      <c r="B253" s="52" t="s">
        <v>414</v>
      </c>
      <c r="C253" s="51"/>
      <c r="D253" s="51"/>
      <c r="E253" s="51"/>
      <c r="F253" s="51">
        <v>0.157</v>
      </c>
      <c r="G253" s="51">
        <v>0.0087</v>
      </c>
      <c r="H253" s="51">
        <v>7.89E-4</v>
      </c>
      <c r="I253" s="51">
        <v>0.0026</v>
      </c>
      <c r="J253" s="51">
        <v>4.0E-4</v>
      </c>
      <c r="K253" s="51" t="s">
        <v>235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>
        <v>3.0</v>
      </c>
      <c r="B254" s="2" t="s">
        <v>232</v>
      </c>
      <c r="C254" s="2">
        <v>34.9303</v>
      </c>
      <c r="D254" s="2">
        <v>4.89415</v>
      </c>
      <c r="E254" s="2">
        <v>26.743</v>
      </c>
      <c r="F254" s="2">
        <v>498.627</v>
      </c>
      <c r="G254" s="2">
        <v>10.9447</v>
      </c>
      <c r="H254" s="2">
        <v>3.91376</v>
      </c>
      <c r="I254" s="2">
        <v>1.8851</v>
      </c>
      <c r="J254" s="2">
        <v>0.0057</v>
      </c>
      <c r="K254" s="2" t="s">
        <v>233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4" t="s">
        <v>415</v>
      </c>
      <c r="C255" s="2"/>
      <c r="D255" s="2"/>
      <c r="E255" s="2"/>
      <c r="F255" s="2">
        <v>0.529</v>
      </c>
      <c r="G255" s="2">
        <v>0.0073</v>
      </c>
      <c r="H255" s="2">
        <v>7.85E-4</v>
      </c>
      <c r="I255" s="2">
        <v>0.0014</v>
      </c>
      <c r="J255" s="2">
        <v>0.0011</v>
      </c>
      <c r="K255" s="2" t="s">
        <v>235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1">
        <v>4.0</v>
      </c>
      <c r="B256" s="51" t="s">
        <v>232</v>
      </c>
      <c r="C256" s="51">
        <v>35.317</v>
      </c>
      <c r="D256" s="51">
        <v>4.86939</v>
      </c>
      <c r="E256" s="51">
        <v>26.4942</v>
      </c>
      <c r="F256" s="51">
        <v>297.976</v>
      </c>
      <c r="G256" s="51">
        <v>13.7505</v>
      </c>
      <c r="H256" s="51">
        <v>4.216174</v>
      </c>
      <c r="I256" s="51">
        <v>2.0126</v>
      </c>
      <c r="J256" s="51">
        <v>0.0128</v>
      </c>
      <c r="K256" s="51" t="s">
        <v>233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1"/>
      <c r="B257" s="52" t="s">
        <v>416</v>
      </c>
      <c r="C257" s="51"/>
      <c r="D257" s="51"/>
      <c r="E257" s="51"/>
      <c r="F257" s="51">
        <v>0.977</v>
      </c>
      <c r="G257" s="51">
        <v>0.0045</v>
      </c>
      <c r="H257" s="51">
        <v>3.96E-4</v>
      </c>
      <c r="I257" s="51">
        <v>7.0E-4</v>
      </c>
      <c r="J257" s="51">
        <v>0.0011</v>
      </c>
      <c r="K257" s="51" t="s">
        <v>235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>
        <v>5.0</v>
      </c>
      <c r="B258" s="2" t="s">
        <v>232</v>
      </c>
      <c r="C258" s="2">
        <v>35.4954</v>
      </c>
      <c r="D258" s="2">
        <v>4.6877</v>
      </c>
      <c r="E258" s="2">
        <v>26.1574</v>
      </c>
      <c r="F258" s="2">
        <v>197.456</v>
      </c>
      <c r="G258" s="2">
        <v>15.9102</v>
      </c>
      <c r="H258" s="2">
        <v>4.445327</v>
      </c>
      <c r="I258" s="2">
        <v>2.0343</v>
      </c>
      <c r="J258" s="2">
        <v>0.0149</v>
      </c>
      <c r="K258" s="2" t="s">
        <v>233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4" t="s">
        <v>417</v>
      </c>
      <c r="C259" s="2"/>
      <c r="D259" s="2"/>
      <c r="E259" s="2"/>
      <c r="F259" s="2">
        <v>0.856</v>
      </c>
      <c r="G259" s="2">
        <v>0.0094</v>
      </c>
      <c r="H259" s="2">
        <v>9.58E-4</v>
      </c>
      <c r="I259" s="2">
        <v>0.0022</v>
      </c>
      <c r="J259" s="2">
        <v>0.0018</v>
      </c>
      <c r="K259" s="2" t="s">
        <v>235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>
        <v>6.0</v>
      </c>
      <c r="B260" s="2" t="s">
        <v>232</v>
      </c>
      <c r="C260" s="2">
        <v>35.5859</v>
      </c>
      <c r="D260" s="2">
        <v>5.00059</v>
      </c>
      <c r="E260" s="2">
        <v>26.0003</v>
      </c>
      <c r="F260" s="2">
        <v>148.032</v>
      </c>
      <c r="G260" s="2">
        <v>16.8765</v>
      </c>
      <c r="H260" s="2">
        <v>4.55054</v>
      </c>
      <c r="I260" s="2">
        <v>2.1888</v>
      </c>
      <c r="J260" s="2">
        <v>0.0134</v>
      </c>
      <c r="K260" s="2" t="s">
        <v>233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4" t="s">
        <v>418</v>
      </c>
      <c r="C261" s="2"/>
      <c r="D261" s="2"/>
      <c r="E261" s="2"/>
      <c r="F261" s="2">
        <v>0.378</v>
      </c>
      <c r="G261" s="2">
        <v>0.0087</v>
      </c>
      <c r="H261" s="2">
        <v>8.71E-4</v>
      </c>
      <c r="I261" s="2">
        <v>9.0E-4</v>
      </c>
      <c r="J261" s="2">
        <v>0.0018</v>
      </c>
      <c r="K261" s="2" t="s">
        <v>235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>
        <v>7.0</v>
      </c>
      <c r="B262" s="2" t="s">
        <v>232</v>
      </c>
      <c r="C262" s="2">
        <v>35.5978</v>
      </c>
      <c r="D262" s="2">
        <v>4.97439</v>
      </c>
      <c r="E262" s="2">
        <v>25.8998</v>
      </c>
      <c r="F262" s="2">
        <v>98.414</v>
      </c>
      <c r="G262" s="2">
        <v>17.3265</v>
      </c>
      <c r="H262" s="2">
        <v>4.595225</v>
      </c>
      <c r="I262" s="2">
        <v>2.2048</v>
      </c>
      <c r="J262" s="2">
        <v>0.0361</v>
      </c>
      <c r="K262" s="2" t="s">
        <v>233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4" t="s">
        <v>419</v>
      </c>
      <c r="C263" s="2"/>
      <c r="D263" s="2"/>
      <c r="E263" s="2"/>
      <c r="F263" s="2">
        <v>0.672</v>
      </c>
      <c r="G263" s="2">
        <v>0.0207</v>
      </c>
      <c r="H263" s="2">
        <v>0.002049</v>
      </c>
      <c r="I263" s="2">
        <v>0.0013</v>
      </c>
      <c r="J263" s="2">
        <v>0.0032</v>
      </c>
      <c r="K263" s="2" t="s">
        <v>235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1">
        <v>8.0</v>
      </c>
      <c r="B264" s="51" t="s">
        <v>232</v>
      </c>
      <c r="C264" s="51">
        <v>35.5866</v>
      </c>
      <c r="D264" s="51">
        <v>4.88618</v>
      </c>
      <c r="E264" s="51">
        <v>25.529</v>
      </c>
      <c r="F264" s="51">
        <v>62.67</v>
      </c>
      <c r="G264" s="51">
        <v>18.783</v>
      </c>
      <c r="H264" s="51">
        <v>4.740618</v>
      </c>
      <c r="I264" s="51">
        <v>2.2332</v>
      </c>
      <c r="J264" s="51">
        <v>0.2851</v>
      </c>
      <c r="K264" s="51" t="s">
        <v>233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1"/>
      <c r="B265" s="52" t="s">
        <v>420</v>
      </c>
      <c r="C265" s="51"/>
      <c r="D265" s="51"/>
      <c r="E265" s="51"/>
      <c r="F265" s="51">
        <v>0.33</v>
      </c>
      <c r="G265" s="51">
        <v>0.0038</v>
      </c>
      <c r="H265" s="51">
        <v>3.58E-4</v>
      </c>
      <c r="I265" s="51">
        <v>0.0027</v>
      </c>
      <c r="J265" s="51">
        <v>0.0055</v>
      </c>
      <c r="K265" s="51" t="s">
        <v>235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>
        <v>9.0</v>
      </c>
      <c r="B266" s="2" t="s">
        <v>232</v>
      </c>
      <c r="C266" s="2">
        <v>35.5874</v>
      </c>
      <c r="D266" s="2">
        <v>4.90903</v>
      </c>
      <c r="E266" s="2">
        <v>25.5317</v>
      </c>
      <c r="F266" s="2">
        <v>63.689</v>
      </c>
      <c r="G266" s="2">
        <v>18.7747</v>
      </c>
      <c r="H266" s="2">
        <v>4.739907</v>
      </c>
      <c r="I266" s="2">
        <v>2.2316</v>
      </c>
      <c r="J266" s="2">
        <v>0.2869</v>
      </c>
      <c r="K266" s="2" t="s">
        <v>233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4" t="s">
        <v>421</v>
      </c>
      <c r="C267" s="2"/>
      <c r="D267" s="2"/>
      <c r="E267" s="2"/>
      <c r="F267" s="2">
        <v>0.421</v>
      </c>
      <c r="G267" s="2">
        <v>0.0052</v>
      </c>
      <c r="H267" s="2">
        <v>4.74E-4</v>
      </c>
      <c r="I267" s="2">
        <v>0.0013</v>
      </c>
      <c r="J267" s="2">
        <v>0.0028</v>
      </c>
      <c r="K267" s="2" t="s">
        <v>235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>
        <v>10.0</v>
      </c>
      <c r="B268" s="2" t="s">
        <v>232</v>
      </c>
      <c r="C268" s="2">
        <v>35.5349</v>
      </c>
      <c r="D268" s="2">
        <v>5.00773</v>
      </c>
      <c r="E268" s="2">
        <v>24.8173</v>
      </c>
      <c r="F268" s="2">
        <v>45.222</v>
      </c>
      <c r="G268" s="2">
        <v>21.3201</v>
      </c>
      <c r="H268" s="2">
        <v>4.994868</v>
      </c>
      <c r="I268" s="2">
        <v>2.3543</v>
      </c>
      <c r="J268" s="2">
        <v>0.1429</v>
      </c>
      <c r="K268" s="2" t="s">
        <v>233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4" t="s">
        <v>423</v>
      </c>
      <c r="C269" s="2"/>
      <c r="D269" s="2"/>
      <c r="E269" s="2"/>
      <c r="F269" s="2">
        <v>0.383</v>
      </c>
      <c r="G269" s="2">
        <v>0.0128</v>
      </c>
      <c r="H269" s="2">
        <v>0.001191</v>
      </c>
      <c r="I269" s="2">
        <v>0.0012</v>
      </c>
      <c r="J269" s="2">
        <v>0.001</v>
      </c>
      <c r="K269" s="2" t="s">
        <v>235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>
        <v>11.0</v>
      </c>
      <c r="B270" s="2" t="s">
        <v>232</v>
      </c>
      <c r="C270" s="2">
        <v>35.4655</v>
      </c>
      <c r="D270" s="2">
        <v>4.82426</v>
      </c>
      <c r="E270" s="2">
        <v>24.0637</v>
      </c>
      <c r="F270" s="2">
        <v>3.208</v>
      </c>
      <c r="G270" s="2">
        <v>23.7702</v>
      </c>
      <c r="H270" s="2">
        <v>5.239779</v>
      </c>
      <c r="I270" s="2">
        <v>2.3742</v>
      </c>
      <c r="J270" s="2">
        <v>0.1907</v>
      </c>
      <c r="K270" s="2" t="s">
        <v>233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4" t="s">
        <v>425</v>
      </c>
      <c r="C271" s="2"/>
      <c r="D271" s="2"/>
      <c r="E271" s="2"/>
      <c r="F271" s="2">
        <v>0.429</v>
      </c>
      <c r="G271" s="2">
        <v>9.0E-4</v>
      </c>
      <c r="H271" s="2">
        <v>9.9E-5</v>
      </c>
      <c r="I271" s="2">
        <v>7.0E-4</v>
      </c>
      <c r="J271" s="2">
        <v>0.0043</v>
      </c>
      <c r="K271" s="2" t="s">
        <v>235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>
        <v>12.0</v>
      </c>
      <c r="B272" s="2" t="s">
        <v>232</v>
      </c>
      <c r="C272" s="2">
        <v>35.4653</v>
      </c>
      <c r="D272" s="2">
        <v>4.80278</v>
      </c>
      <c r="E272" s="2">
        <v>24.0629</v>
      </c>
      <c r="F272" s="2">
        <v>4.647</v>
      </c>
      <c r="G272" s="2">
        <v>23.7728</v>
      </c>
      <c r="H272" s="2">
        <v>5.240099</v>
      </c>
      <c r="I272" s="2">
        <v>2.3707</v>
      </c>
      <c r="J272" s="2">
        <v>0.1895</v>
      </c>
      <c r="K272" s="2" t="s">
        <v>233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4" t="s">
        <v>428</v>
      </c>
      <c r="C273" s="2"/>
      <c r="D273" s="2"/>
      <c r="E273" s="2"/>
      <c r="F273" s="2">
        <v>0.106</v>
      </c>
      <c r="G273" s="2">
        <v>7.0E-4</v>
      </c>
      <c r="H273" s="2">
        <v>6.4E-5</v>
      </c>
      <c r="I273" s="2">
        <v>0.0025</v>
      </c>
      <c r="J273" s="2">
        <v>0.0036</v>
      </c>
      <c r="K273" s="2" t="s">
        <v>235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